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SSCC\Empleo\Fomento\FE\SACD\EMPLEO CON APOYO\2025\00 APERTURA CONVOCATORIA\Anexos FSE +\"/>
    </mc:Choice>
  </mc:AlternateContent>
  <bookViews>
    <workbookView xWindow="0" yWindow="0" windowWidth="19200" windowHeight="6600" activeTab="1"/>
  </bookViews>
  <sheets>
    <sheet name="BECU" sheetId="5" r:id="rId1"/>
    <sheet name="Cálculo costes" sheetId="2" r:id="rId2"/>
    <sheet name="Tablas" sheetId="6" r:id="rId3"/>
  </sheets>
  <definedNames>
    <definedName name="_xlnm.Print_Area" localSheetId="1">'Cálculo costes'!$E$1:$R$37</definedName>
    <definedName name="_xlnm.Print_Area" localSheetId="2">Tablas!#REF!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2" l="1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O3" i="2"/>
  <c r="O4" i="2"/>
  <c r="O5" i="2"/>
  <c r="O6" i="2"/>
  <c r="Q6" i="2" s="1"/>
  <c r="O7" i="2"/>
  <c r="O8" i="2"/>
  <c r="O9" i="2"/>
  <c r="O10" i="2"/>
  <c r="O11" i="2"/>
  <c r="O12" i="2"/>
  <c r="O13" i="2"/>
  <c r="O14" i="2"/>
  <c r="O15" i="2"/>
  <c r="O16" i="2"/>
  <c r="Q16" i="2" s="1"/>
  <c r="O17" i="2"/>
  <c r="O18" i="2"/>
  <c r="Q18" i="2" s="1"/>
  <c r="O2" i="2"/>
  <c r="P2" i="2" s="1"/>
  <c r="Q7" i="2" l="1"/>
  <c r="Q17" i="2"/>
  <c r="Q15" i="2"/>
  <c r="Q3" i="2"/>
  <c r="Q14" i="2"/>
  <c r="Q11" i="2"/>
  <c r="Q13" i="2"/>
  <c r="Q12" i="2"/>
  <c r="Q10" i="2"/>
  <c r="Q4" i="2"/>
  <c r="Q5" i="2"/>
  <c r="Q8" i="2"/>
  <c r="Q9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2" i="2"/>
  <c r="Q2" i="2" l="1"/>
  <c r="J3" i="2"/>
  <c r="R3" i="2" s="1"/>
  <c r="J4" i="2"/>
  <c r="R4" i="2" s="1"/>
  <c r="J5" i="2"/>
  <c r="R5" i="2" s="1"/>
  <c r="J6" i="2"/>
  <c r="R6" i="2" s="1"/>
  <c r="J7" i="2"/>
  <c r="R7" i="2" s="1"/>
  <c r="J8" i="2"/>
  <c r="R8" i="2" s="1"/>
  <c r="J9" i="2"/>
  <c r="R9" i="2" s="1"/>
  <c r="J10" i="2"/>
  <c r="R10" i="2" s="1"/>
  <c r="J11" i="2"/>
  <c r="R11" i="2" s="1"/>
  <c r="J12" i="2"/>
  <c r="R12" i="2" s="1"/>
  <c r="J13" i="2"/>
  <c r="R13" i="2" s="1"/>
  <c r="J14" i="2"/>
  <c r="R14" i="2" s="1"/>
  <c r="J15" i="2"/>
  <c r="R15" i="2" s="1"/>
  <c r="J16" i="2"/>
  <c r="R16" i="2" s="1"/>
  <c r="J17" i="2"/>
  <c r="R17" i="2" s="1"/>
  <c r="J18" i="2"/>
  <c r="R18" i="2" s="1"/>
  <c r="J19" i="2"/>
  <c r="J2" i="2"/>
  <c r="R2" i="2" l="1"/>
  <c r="R19" i="2" l="1"/>
  <c r="R21" i="2" s="1"/>
  <c r="R23" i="2" s="1"/>
  <c r="I12" i="5" l="1"/>
  <c r="H9" i="5"/>
  <c r="I9" i="5" s="1"/>
  <c r="J9" i="5" l="1"/>
  <c r="K9" i="5" s="1"/>
  <c r="H11" i="5" l="1"/>
  <c r="I11" i="5" s="1"/>
  <c r="H8" i="5"/>
  <c r="H10" i="5"/>
  <c r="I10" i="5" s="1"/>
  <c r="J10" i="5" l="1"/>
  <c r="K10" i="5" s="1"/>
  <c r="J12" i="5"/>
  <c r="K12" i="5" s="1"/>
  <c r="I8" i="5"/>
  <c r="J8" i="5" s="1"/>
  <c r="K8" i="5" s="1"/>
  <c r="J11" i="5"/>
  <c r="K11" i="5" s="1"/>
</calcChain>
</file>

<file path=xl/comments1.xml><?xml version="1.0" encoding="utf-8"?>
<comments xmlns="http://schemas.openxmlformats.org/spreadsheetml/2006/main">
  <authors>
    <author>VENTURA PERIS, RAMON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Insertar CIF de la entidad en la celda B3 de la Hoja BECU.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Es obligatorio introducir el identificador de la persona para el cálculo de costes.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Solo es admisible un coordinador por proyecto.</t>
        </r>
      </text>
    </comment>
    <comment ref="P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Factor de correción para meses completos (30 días).</t>
        </r>
      </text>
    </comment>
  </commentList>
</comments>
</file>

<file path=xl/sharedStrings.xml><?xml version="1.0" encoding="utf-8"?>
<sst xmlns="http://schemas.openxmlformats.org/spreadsheetml/2006/main" count="64" uniqueCount="56">
  <si>
    <t>Ocupación</t>
  </si>
  <si>
    <t xml:space="preserve">Fdo.: </t>
  </si>
  <si>
    <t>El/La representante de la entidad</t>
  </si>
  <si>
    <t>ENTIDAD</t>
  </si>
  <si>
    <t>CIF</t>
  </si>
  <si>
    <t>DNI</t>
  </si>
  <si>
    <t>Resolución de 26 de marzo de 2025, de la Dirección General de Trabajo, por la que se registra y publica el XVI Convenio colectivo general de centros y servicios de atención a personas con discapacidad</t>
  </si>
  <si>
    <t>II</t>
  </si>
  <si>
    <t>III</t>
  </si>
  <si>
    <t>GRUPO
PROFESIONAL</t>
  </si>
  <si>
    <t>DESCRIPCIÓN</t>
  </si>
  <si>
    <t>PROFESIONAL</t>
  </si>
  <si>
    <t>Clasificación profesional  y tablas salariales conforme al artículo 88.2 XVI Convenio Colectivo.</t>
  </si>
  <si>
    <t>SALARIO
BASE
(mes)</t>
  </si>
  <si>
    <t>PAGA
EXTRA
(Prorrateada mes)</t>
  </si>
  <si>
    <t>*</t>
  </si>
  <si>
    <t>COSTE
UNITARIO
(mes)</t>
  </si>
  <si>
    <t>Real Decreto 1027/2011, de 15 de julio, por el que se establece el Marco Español de Cualificaciones para la Educación Superior.</t>
  </si>
  <si>
    <t>PERSONAL 
TÉCNICO</t>
  </si>
  <si>
    <t>SEG. SOCIAL
EMPRESA
(31,48%)</t>
  </si>
  <si>
    <r>
      <t xml:space="preserve">Complemento Coordinación.
</t>
    </r>
    <r>
      <rPr>
        <i/>
        <sz val="11"/>
        <color theme="1"/>
        <rFont val="Calibri"/>
        <family val="2"/>
        <scheme val="minor"/>
      </rPr>
      <t>(artículo 37 XVI Convenio)</t>
    </r>
  </si>
  <si>
    <t>Personal Técnico Superior.</t>
  </si>
  <si>
    <t>Personal Titulado nivel 2.</t>
  </si>
  <si>
    <t>Personal del grupo profesional II, titulado nivel 2 que recibe el complemento de coordinación.</t>
  </si>
  <si>
    <t>Orientador/a.</t>
  </si>
  <si>
    <t>Técnico de Empleo.</t>
  </si>
  <si>
    <t>Preparador/a.</t>
  </si>
  <si>
    <t>Se incluirán en este apartado aquellos puestos que requieran para su desempeño la titulación nivel 2 Grado, según lo establecido en el Real Decreto 1027/2011, por el que se establece el Marco Español de Cualificaciones para la Educación Superior.</t>
  </si>
  <si>
    <t>Se incluirán en este apartado aquellos puestos que requieran para su desempeño la titulación nivel 1 Técnico Superior, según lo establecido en el Real Decreto 1027/2011, por el que se establece el Marco Español de Cualificaciones para la Educación Superior.</t>
  </si>
  <si>
    <t>COSTE
UNITARIO
(día)</t>
  </si>
  <si>
    <t>Fecha
Fin
(imputado)</t>
  </si>
  <si>
    <t>Jornada
(imputado)</t>
  </si>
  <si>
    <t>Fecha
Inicio
(imputado)</t>
  </si>
  <si>
    <t>Convenio:</t>
  </si>
  <si>
    <t>Fecha
Nacimiento</t>
  </si>
  <si>
    <t>Intérprete de Signos.</t>
  </si>
  <si>
    <t>Coste
Unitario
(día)</t>
  </si>
  <si>
    <t>Coste laboral
imputado 
al programa</t>
  </si>
  <si>
    <t>TOTAL COSTES PERSONAL</t>
  </si>
  <si>
    <t>25 % OTROS COSTES (BECU)</t>
  </si>
  <si>
    <t>TOTAL SOLITITADO</t>
  </si>
  <si>
    <t>Complemento 
Coordinación
(día)</t>
  </si>
  <si>
    <t>Titulación
 académica</t>
  </si>
  <si>
    <t>Días
imputados al
programa</t>
  </si>
  <si>
    <t>Días</t>
  </si>
  <si>
    <t>Factor
corrección</t>
  </si>
  <si>
    <r>
      <t xml:space="preserve">FACTOR
</t>
    </r>
    <r>
      <rPr>
        <b/>
        <i/>
        <sz val="8"/>
        <color theme="0"/>
        <rFont val="Calibri"/>
        <family val="2"/>
        <scheme val="minor"/>
      </rPr>
      <t>(Aproximación 
30 DÍAS)</t>
    </r>
  </si>
  <si>
    <t>Apellidos</t>
  </si>
  <si>
    <t>Nombre</t>
  </si>
  <si>
    <t>Género</t>
  </si>
  <si>
    <t>Hombre</t>
  </si>
  <si>
    <t>Mujer</t>
  </si>
  <si>
    <t>Dar doble clik sobre la "X" para firmar electrónicamente.</t>
  </si>
  <si>
    <r>
      <t xml:space="preserve">ANEXO IV - RELACIÓN PERSONAL TÉCNICO
</t>
    </r>
    <r>
      <rPr>
        <b/>
        <sz val="14"/>
        <color theme="9"/>
        <rFont val="Calibri"/>
        <family val="2"/>
        <scheme val="minor"/>
      </rPr>
      <t>(BECU - Costes unitarios)</t>
    </r>
  </si>
  <si>
    <t>CDP
N1
(mes)</t>
  </si>
  <si>
    <t>CDP
N2
(mes)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</si>
</sst>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9" tint="-0.24997711111789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i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i/>
      <sz val="11"/>
      <color rgb="FF00B0F0"/>
      <name val="Calibri"/>
      <family val="2"/>
      <scheme val="minor"/>
    </font>
    <font>
      <b/>
      <sz val="14"/>
      <color theme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9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horizontal="left" vertical="center"/>
    </xf>
    <xf numFmtId="4" fontId="0" fillId="0" borderId="4" xfId="0" applyNumberFormat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0" fontId="0" fillId="0" borderId="4" xfId="0" applyFill="1" applyBorder="1" applyAlignment="1">
      <alignment vertical="center" wrapText="1"/>
    </xf>
    <xf numFmtId="4" fontId="0" fillId="0" borderId="4" xfId="0" applyNumberFormat="1" applyFill="1" applyBorder="1" applyAlignment="1">
      <alignment horizontal="center" vertical="center"/>
    </xf>
    <xf numFmtId="0" fontId="0" fillId="0" borderId="4" xfId="0" applyBorder="1"/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4" fontId="0" fillId="0" borderId="0" xfId="0" applyNumberFormat="1" applyFill="1" applyBorder="1" applyAlignment="1">
      <alignment horizontal="center" vertical="center"/>
    </xf>
    <xf numFmtId="0" fontId="0" fillId="0" borderId="0" xfId="0" applyBorder="1"/>
    <xf numFmtId="4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5" borderId="0" xfId="0" applyFill="1"/>
    <xf numFmtId="0" fontId="1" fillId="5" borderId="0" xfId="0" applyFont="1" applyFill="1" applyAlignment="1">
      <alignment horizontal="left" vertical="center"/>
    </xf>
    <xf numFmtId="0" fontId="0" fillId="5" borderId="0" xfId="0" applyFill="1" applyAlignment="1"/>
    <xf numFmtId="0" fontId="1" fillId="5" borderId="1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2" fontId="9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vertical="center"/>
    </xf>
    <xf numFmtId="4" fontId="9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2" borderId="4" xfId="0" applyNumberFormat="1" applyFont="1" applyFill="1" applyBorder="1" applyAlignment="1" applyProtection="1">
      <alignment vertical="center"/>
      <protection locked="0"/>
    </xf>
    <xf numFmtId="14" fontId="0" fillId="2" borderId="4" xfId="0" applyNumberFormat="1" applyFont="1" applyFill="1" applyBorder="1" applyAlignment="1" applyProtection="1">
      <alignment vertical="center"/>
      <protection locked="0"/>
    </xf>
    <xf numFmtId="4" fontId="0" fillId="2" borderId="4" xfId="0" applyNumberFormat="1" applyFont="1" applyFill="1" applyBorder="1" applyAlignment="1" applyProtection="1">
      <alignment vertical="center"/>
      <protection locked="0"/>
    </xf>
    <xf numFmtId="0" fontId="0" fillId="2" borderId="4" xfId="0" applyFont="1" applyFill="1" applyBorder="1" applyAlignment="1" applyProtection="1">
      <alignment vertical="center"/>
      <protection locked="0"/>
    </xf>
    <xf numFmtId="2" fontId="0" fillId="4" borderId="4" xfId="0" applyNumberFormat="1" applyFont="1" applyFill="1" applyBorder="1" applyAlignment="1" applyProtection="1">
      <alignment vertical="center" wrapText="1"/>
    </xf>
    <xf numFmtId="2" fontId="0" fillId="2" borderId="4" xfId="0" applyNumberFormat="1" applyFont="1" applyFill="1" applyBorder="1" applyAlignment="1" applyProtection="1">
      <alignment horizontal="center" vertical="center"/>
      <protection locked="0"/>
    </xf>
    <xf numFmtId="0" fontId="0" fillId="5" borderId="14" xfId="0" applyFont="1" applyFill="1" applyBorder="1" applyAlignment="1">
      <alignment vertical="center"/>
    </xf>
    <xf numFmtId="2" fontId="0" fillId="5" borderId="14" xfId="0" applyNumberFormat="1" applyFont="1" applyFill="1" applyBorder="1" applyAlignment="1" applyProtection="1">
      <alignment vertical="center" wrapText="1"/>
      <protection locked="0"/>
    </xf>
    <xf numFmtId="0" fontId="0" fillId="5" borderId="14" xfId="0" applyFont="1" applyFill="1" applyBorder="1" applyAlignment="1">
      <alignment horizontal="center" vertical="center"/>
    </xf>
    <xf numFmtId="4" fontId="0" fillId="5" borderId="14" xfId="0" applyNumberFormat="1" applyFont="1" applyFill="1" applyBorder="1" applyAlignment="1">
      <alignment vertical="center"/>
    </xf>
    <xf numFmtId="164" fontId="0" fillId="5" borderId="14" xfId="0" applyNumberFormat="1" applyFont="1" applyFill="1" applyBorder="1" applyAlignment="1">
      <alignment horizontal="right" vertical="center"/>
    </xf>
    <xf numFmtId="2" fontId="0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ont="1" applyFill="1" applyBorder="1" applyAlignment="1">
      <alignment horizontal="center" vertical="center"/>
    </xf>
    <xf numFmtId="4" fontId="0" fillId="0" borderId="0" xfId="0" applyNumberFormat="1" applyFont="1" applyFill="1" applyBorder="1" applyAlignment="1">
      <alignment vertical="center"/>
    </xf>
    <xf numFmtId="4" fontId="0" fillId="0" borderId="0" xfId="0" applyNumberFormat="1" applyFont="1" applyFill="1" applyBorder="1" applyAlignment="1">
      <alignment horizontal="right" vertical="center"/>
    </xf>
    <xf numFmtId="4" fontId="0" fillId="5" borderId="0" xfId="0" applyNumberFormat="1" applyFont="1" applyFill="1" applyBorder="1" applyAlignment="1">
      <alignment vertical="center"/>
    </xf>
    <xf numFmtId="164" fontId="0" fillId="5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Border="1" applyAlignment="1">
      <alignment horizontal="center" vertical="center"/>
    </xf>
    <xf numFmtId="0" fontId="0" fillId="2" borderId="15" xfId="0" applyNumberFormat="1" applyFont="1" applyFill="1" applyBorder="1" applyAlignment="1" applyProtection="1">
      <alignment vertical="center"/>
      <protection locked="0"/>
    </xf>
    <xf numFmtId="0" fontId="0" fillId="4" borderId="4" xfId="0" applyFont="1" applyFill="1" applyBorder="1" applyAlignment="1">
      <alignment horizontal="center" vertical="center"/>
    </xf>
    <xf numFmtId="0" fontId="0" fillId="5" borderId="0" xfId="0" applyFont="1" applyFill="1" applyAlignment="1">
      <alignment vertical="center"/>
    </xf>
    <xf numFmtId="2" fontId="0" fillId="0" borderId="4" xfId="0" applyNumberFormat="1" applyFont="1" applyFill="1" applyBorder="1" applyAlignment="1" applyProtection="1">
      <alignment vertical="center"/>
      <protection locked="0"/>
    </xf>
    <xf numFmtId="14" fontId="0" fillId="0" borderId="4" xfId="0" applyNumberFormat="1" applyFont="1" applyFill="1" applyBorder="1" applyAlignment="1" applyProtection="1">
      <alignment vertical="center"/>
      <protection locked="0"/>
    </xf>
    <xf numFmtId="3" fontId="0" fillId="4" borderId="4" xfId="0" applyNumberFormat="1" applyFont="1" applyFill="1" applyBorder="1" applyAlignment="1" applyProtection="1">
      <alignment horizontal="center" vertical="center"/>
    </xf>
    <xf numFmtId="164" fontId="0" fillId="4" borderId="4" xfId="0" applyNumberFormat="1" applyFont="1" applyFill="1" applyBorder="1" applyAlignment="1" applyProtection="1">
      <alignment horizontal="right" vertical="center"/>
    </xf>
    <xf numFmtId="0" fontId="13" fillId="0" borderId="0" xfId="0" applyFont="1" applyAlignment="1">
      <alignment vertical="center"/>
    </xf>
    <xf numFmtId="0" fontId="16" fillId="0" borderId="0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2" fontId="0" fillId="2" borderId="20" xfId="0" applyNumberFormat="1" applyFont="1" applyFill="1" applyBorder="1" applyAlignment="1" applyProtection="1">
      <alignment vertical="center" wrapText="1"/>
      <protection locked="0"/>
    </xf>
    <xf numFmtId="0" fontId="14" fillId="0" borderId="0" xfId="0" applyFont="1" applyFill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16" xfId="0" applyBorder="1" applyAlignment="1" applyProtection="1">
      <alignment vertical="center"/>
      <protection locked="0"/>
    </xf>
    <xf numFmtId="0" fontId="8" fillId="0" borderId="10" xfId="0" applyFont="1" applyBorder="1" applyAlignment="1" applyProtection="1">
      <alignment vertical="center"/>
      <protection locked="0"/>
    </xf>
    <xf numFmtId="0" fontId="0" fillId="2" borderId="23" xfId="0" applyFont="1" applyFill="1" applyBorder="1" applyAlignment="1" applyProtection="1">
      <alignment vertical="center"/>
      <protection locked="0"/>
    </xf>
    <xf numFmtId="0" fontId="0" fillId="2" borderId="22" xfId="0" applyFill="1" applyBorder="1" applyAlignment="1" applyProtection="1">
      <alignment vertical="center"/>
      <protection locked="0"/>
    </xf>
    <xf numFmtId="0" fontId="0" fillId="2" borderId="22" xfId="0" applyFont="1" applyFill="1" applyBorder="1" applyAlignment="1" applyProtection="1">
      <alignment vertical="center"/>
      <protection locked="0"/>
    </xf>
    <xf numFmtId="0" fontId="0" fillId="2" borderId="24" xfId="0" applyFont="1" applyFill="1" applyBorder="1" applyAlignment="1" applyProtection="1">
      <alignment horizontal="center" vertical="center"/>
      <protection locked="0"/>
    </xf>
    <xf numFmtId="0" fontId="0" fillId="2" borderId="17" xfId="0" applyFont="1" applyFill="1" applyBorder="1" applyAlignment="1" applyProtection="1">
      <alignment vertical="center"/>
      <protection locked="0"/>
    </xf>
    <xf numFmtId="0" fontId="0" fillId="2" borderId="0" xfId="0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vertical="center"/>
      <protection locked="0"/>
    </xf>
    <xf numFmtId="0" fontId="0" fillId="2" borderId="18" xfId="0" applyFont="1" applyFill="1" applyBorder="1" applyAlignment="1" applyProtection="1">
      <alignment horizontal="center" vertical="center"/>
      <protection locked="0"/>
    </xf>
    <xf numFmtId="0" fontId="17" fillId="2" borderId="17" xfId="0" applyFont="1" applyFill="1" applyBorder="1" applyAlignment="1" applyProtection="1">
      <alignment horizontal="centerContinuous" vertical="center"/>
      <protection locked="0"/>
    </xf>
    <xf numFmtId="0" fontId="17" fillId="2" borderId="0" xfId="0" applyFont="1" applyFill="1" applyBorder="1" applyAlignment="1" applyProtection="1">
      <alignment horizontal="centerContinuous" vertical="center"/>
      <protection locked="0"/>
    </xf>
    <xf numFmtId="0" fontId="17" fillId="2" borderId="18" xfId="0" applyFont="1" applyFill="1" applyBorder="1" applyAlignment="1" applyProtection="1">
      <alignment horizontal="centerContinuous" vertical="center"/>
      <protection locked="0"/>
    </xf>
    <xf numFmtId="0" fontId="0" fillId="2" borderId="19" xfId="0" applyFont="1" applyFill="1" applyBorder="1" applyAlignment="1" applyProtection="1">
      <alignment vertical="center"/>
      <protection locked="0"/>
    </xf>
    <xf numFmtId="0" fontId="0" fillId="2" borderId="20" xfId="0" applyFont="1" applyFill="1" applyBorder="1" applyAlignment="1" applyProtection="1">
      <alignment vertical="center"/>
      <protection locked="0"/>
    </xf>
    <xf numFmtId="0" fontId="0" fillId="2" borderId="2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3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/>
    <xf numFmtId="0" fontId="10" fillId="0" borderId="7" xfId="1" applyBorder="1" applyAlignment="1" applyProtection="1">
      <alignment horizontal="left" vertical="center" wrapText="1"/>
      <protection locked="0"/>
    </xf>
    <xf numFmtId="0" fontId="10" fillId="0" borderId="8" xfId="1" applyBorder="1" applyAlignment="1" applyProtection="1">
      <alignment horizontal="left" vertical="center"/>
      <protection locked="0"/>
    </xf>
    <xf numFmtId="0" fontId="10" fillId="0" borderId="6" xfId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horizontal="center" vertical="center"/>
    </xf>
    <xf numFmtId="0" fontId="0" fillId="2" borderId="17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Border="1" applyAlignment="1" applyProtection="1">
      <alignment horizontal="left" vertical="center"/>
      <protection locked="0"/>
    </xf>
    <xf numFmtId="0" fontId="0" fillId="2" borderId="18" xfId="0" applyFont="1" applyFill="1" applyBorder="1" applyAlignment="1" applyProtection="1">
      <alignment horizontal="left" vertical="center"/>
      <protection locked="0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B6DB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333375</xdr:colOff>
      <xdr:row>18</xdr:row>
      <xdr:rowOff>176212</xdr:rowOff>
    </xdr:from>
    <xdr:to>
      <xdr:col>3</xdr:col>
      <xdr:colOff>6469859</xdr:colOff>
      <xdr:row>51</xdr:row>
      <xdr:rowOff>154781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48313" y="7593806"/>
          <a:ext cx="6136484" cy="6265069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>
    <xdr:from>
      <xdr:col>9</xdr:col>
      <xdr:colOff>591460</xdr:colOff>
      <xdr:row>0</xdr:row>
      <xdr:rowOff>211076</xdr:rowOff>
    </xdr:from>
    <xdr:to>
      <xdr:col>10</xdr:col>
      <xdr:colOff>447676</xdr:colOff>
      <xdr:row>0</xdr:row>
      <xdr:rowOff>888828</xdr:rowOff>
    </xdr:to>
    <xdr:pic>
      <xdr:nvPicPr>
        <xdr:cNvPr id="3" name="Imagen 2" descr="Logotipo SEF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42710" y="211076"/>
          <a:ext cx="776966" cy="67775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541111</xdr:colOff>
      <xdr:row>0</xdr:row>
      <xdr:rowOff>226218</xdr:rowOff>
    </xdr:from>
    <xdr:to>
      <xdr:col>8</xdr:col>
      <xdr:colOff>234950</xdr:colOff>
      <xdr:row>0</xdr:row>
      <xdr:rowOff>759618</xdr:rowOff>
    </xdr:to>
    <xdr:pic>
      <xdr:nvPicPr>
        <xdr:cNvPr id="6" name="Imagen 5" descr="T:\SSCC\Empleo\Fomento\FE\SEF\CEE\2024\ECA-GOIL\Anexos FSE +\co-funded_ES\horizontal\CMYK\JPEG\ES Cofinanciado por la Unión Europea_POS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3299" y="226218"/>
          <a:ext cx="2337026" cy="5334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702469</xdr:colOff>
      <xdr:row>0</xdr:row>
      <xdr:rowOff>0</xdr:rowOff>
    </xdr:from>
    <xdr:to>
      <xdr:col>1</xdr:col>
      <xdr:colOff>1714499</xdr:colOff>
      <xdr:row>1</xdr:row>
      <xdr:rowOff>92210</xdr:rowOff>
    </xdr:to>
    <xdr:pic>
      <xdr:nvPicPr>
        <xdr:cNvPr id="11" name="Imagen 10"/>
        <xdr:cNvPicPr>
          <a:picLocks noChangeAspect="1"/>
        </xdr:cNvPicPr>
      </xdr:nvPicPr>
      <xdr:blipFill>
        <a:blip xmlns:r="http://schemas.openxmlformats.org/officeDocument/2006/relationships" r:embed="rId4"/>
        <a:srcRect l="4617" t="13601" r="64071" b="27660"/>
        <a:stretch>
          <a:fillRect/>
        </a:stretch>
      </xdr:blipFill>
      <xdr:spPr>
        <a:xfrm>
          <a:off x="702469" y="0"/>
          <a:ext cx="2655093" cy="1092335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238125</xdr:colOff>
      <xdr:row>44</xdr:row>
      <xdr:rowOff>28575</xdr:rowOff>
    </xdr:from>
    <xdr:ext cx="184731" cy="264560"/>
    <xdr:sp macro="" textlink="">
      <xdr:nvSpPr>
        <xdr:cNvPr id="6" name="CuadroTexto 5"/>
        <xdr:cNvSpPr txBox="1"/>
      </xdr:nvSpPr>
      <xdr:spPr>
        <a:xfrm>
          <a:off x="238125" y="1690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13</xdr:col>
      <xdr:colOff>228600</xdr:colOff>
      <xdr:row>36</xdr:row>
      <xdr:rowOff>142875</xdr:rowOff>
    </xdr:from>
    <xdr:ext cx="184731" cy="264560"/>
    <xdr:sp macro="" textlink="">
      <xdr:nvSpPr>
        <xdr:cNvPr id="7" name="CuadroTexto 6"/>
        <xdr:cNvSpPr txBox="1"/>
      </xdr:nvSpPr>
      <xdr:spPr>
        <a:xfrm>
          <a:off x="5705475" y="17211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8</xdr:col>
      <xdr:colOff>1095375</xdr:colOff>
      <xdr:row>33</xdr:row>
      <xdr:rowOff>95250</xdr:rowOff>
    </xdr:from>
    <xdr:ext cx="184731" cy="264560"/>
    <xdr:sp macro="" textlink="">
      <xdr:nvSpPr>
        <xdr:cNvPr id="8" name="CuadroTexto 7"/>
        <xdr:cNvSpPr txBox="1"/>
      </xdr:nvSpPr>
      <xdr:spPr>
        <a:xfrm>
          <a:off x="2952750" y="16783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E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228600</xdr:colOff>
      <xdr:row>0</xdr:row>
      <xdr:rowOff>0</xdr:rowOff>
    </xdr:from>
    <xdr:ext cx="184731" cy="264560"/>
    <xdr:sp macro="" textlink="">
      <xdr:nvSpPr>
        <xdr:cNvPr id="3" name="CuadroTexto 2"/>
        <xdr:cNvSpPr txBox="1"/>
      </xdr:nvSpPr>
      <xdr:spPr>
        <a:xfrm>
          <a:off x="17754600" y="10182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9</xdr:col>
      <xdr:colOff>1095375</xdr:colOff>
      <xdr:row>0</xdr:row>
      <xdr:rowOff>0</xdr:rowOff>
    </xdr:from>
    <xdr:ext cx="184731" cy="264560"/>
    <xdr:sp macro="" textlink="">
      <xdr:nvSpPr>
        <xdr:cNvPr id="4" name="CuadroTexto 3"/>
        <xdr:cNvSpPr txBox="1"/>
      </xdr:nvSpPr>
      <xdr:spPr>
        <a:xfrm>
          <a:off x="17030700" y="975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ES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Papel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orde de resplandor">
      <a:fillStyleLst>
        <a:solidFill>
          <a:schemeClr val="phClr"/>
        </a:solidFill>
        <a:solidFill>
          <a:schemeClr val="phClr">
            <a:tint val="55000"/>
          </a:schemeClr>
        </a:solidFill>
        <a:solidFill>
          <a:schemeClr val="phClr"/>
        </a:solidFill>
      </a:fillStyleLst>
      <a:lnStyleLst>
        <a:ln w="12700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algn="bl" rotWithShape="0">
              <a:srgbClr val="000000">
                <a:alpha val="60000"/>
              </a:srgbClr>
            </a:outerShdw>
          </a:effectLst>
        </a:effectStyle>
        <a:effectStyle>
          <a:effectLst/>
          <a:scene3d>
            <a:camera prst="orthographicFront">
              <a:rot lat="0" lon="0" rev="0"/>
            </a:camera>
            <a:lightRig rig="brightRoom" dir="tl">
              <a:rot lat="0" lon="0" rev="1800000"/>
            </a:lightRig>
          </a:scene3d>
          <a:sp3d contourW="10160" prstMaterial="dkEdge">
            <a:bevelT w="38100" h="50800" prst="angle"/>
            <a:contourClr>
              <a:schemeClr val="phClr">
                <a:shade val="4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boe.es/buscar/act.php?id=BOE-A-2011-13317" TargetMode="External"/><Relationship Id="rId1" Type="http://schemas.openxmlformats.org/officeDocument/2006/relationships/hyperlink" Target="https://www.boe.es/boe/dias/2025/04/09/pdfs/BOE-A-2025-7169.pdf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zoomScale="55" zoomScaleNormal="55" workbookViewId="0">
      <selection activeCell="D1" sqref="D1"/>
    </sheetView>
  </sheetViews>
  <sheetFormatPr baseColWidth="10" defaultRowHeight="15"/>
  <cols>
    <col min="1" max="1" width="24.7109375" bestFit="1" customWidth="1"/>
    <col min="2" max="2" width="26.85546875" style="9" customWidth="1"/>
    <col min="3" max="3" width="26.85546875" customWidth="1"/>
    <col min="4" max="4" width="115.7109375" customWidth="1"/>
    <col min="6" max="6" width="12" customWidth="1"/>
    <col min="7" max="7" width="10.5703125" customWidth="1"/>
    <col min="8" max="8" width="17.140625" bestFit="1" customWidth="1"/>
    <col min="9" max="9" width="11.7109375" bestFit="1" customWidth="1"/>
    <col min="10" max="10" width="13.85546875" customWidth="1"/>
    <col min="11" max="11" width="16.42578125" customWidth="1"/>
  </cols>
  <sheetData>
    <row r="1" spans="1:22" s="4" customFormat="1" ht="78.75" customHeight="1">
      <c r="A1" s="3"/>
      <c r="B1" s="5"/>
      <c r="C1" s="5"/>
      <c r="D1" s="35" t="s">
        <v>53</v>
      </c>
      <c r="E1" s="6"/>
      <c r="F1" s="6"/>
      <c r="G1" s="6"/>
      <c r="H1" s="6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s="4" customFormat="1" ht="24" thickBot="1">
      <c r="A2" s="3"/>
      <c r="B2" s="3"/>
      <c r="C2" s="3"/>
      <c r="D2" s="31"/>
      <c r="E2" s="6"/>
      <c r="F2" s="6"/>
      <c r="G2" s="6"/>
      <c r="H2" s="6"/>
      <c r="I2" s="6"/>
      <c r="J2" s="6"/>
      <c r="K2" s="10"/>
      <c r="L2" s="107"/>
      <c r="M2" s="107"/>
      <c r="N2" s="10"/>
      <c r="O2" s="107"/>
      <c r="P2" s="10"/>
      <c r="Q2" s="10"/>
      <c r="R2" s="10"/>
      <c r="S2" s="10"/>
      <c r="T2" s="10"/>
      <c r="U2" s="10"/>
      <c r="V2" s="28"/>
    </row>
    <row r="3" spans="1:22" s="4" customFormat="1" ht="30.75" customHeight="1" thickBot="1">
      <c r="A3" s="32" t="s">
        <v>4</v>
      </c>
      <c r="B3" s="90"/>
      <c r="C3" s="6"/>
      <c r="D3" s="6"/>
      <c r="E3" s="6"/>
      <c r="F3" s="6"/>
      <c r="G3" s="6"/>
      <c r="H3" s="6"/>
      <c r="I3" s="6"/>
      <c r="J3" s="6"/>
      <c r="K3" s="6"/>
      <c r="L3" s="107"/>
      <c r="M3" s="107"/>
      <c r="N3" s="107"/>
      <c r="O3" s="107"/>
      <c r="P3" s="10"/>
      <c r="Q3" s="10"/>
      <c r="R3" s="10"/>
      <c r="S3" s="10"/>
      <c r="T3" s="10"/>
      <c r="U3" s="10"/>
      <c r="V3" s="28"/>
    </row>
    <row r="4" spans="1:22" s="4" customFormat="1" ht="19.5" thickBo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108"/>
      <c r="M4" s="108"/>
      <c r="N4" s="108"/>
      <c r="O4" s="108"/>
      <c r="P4" s="29"/>
      <c r="Q4" s="29"/>
      <c r="R4" s="29"/>
      <c r="S4" s="29"/>
      <c r="T4" s="29"/>
      <c r="U4" s="29"/>
      <c r="V4" s="30"/>
    </row>
    <row r="5" spans="1:22" s="7" customFormat="1" ht="27.75" customHeight="1" thickBot="1">
      <c r="A5" s="32" t="s">
        <v>3</v>
      </c>
      <c r="B5" s="91"/>
      <c r="C5" s="33"/>
      <c r="D5" s="34"/>
      <c r="E5" s="6"/>
      <c r="F5" s="6"/>
      <c r="G5" s="6"/>
      <c r="H5" s="6"/>
      <c r="I5" s="6"/>
      <c r="J5" s="6"/>
      <c r="K5" s="6"/>
      <c r="L5" s="109"/>
      <c r="M5" s="109"/>
      <c r="N5" s="109"/>
      <c r="O5" s="109"/>
    </row>
    <row r="6" spans="1:22" s="4" customFormat="1" ht="23.25">
      <c r="A6" s="3"/>
      <c r="B6" s="8"/>
      <c r="C6" s="8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</row>
    <row r="7" spans="1:22" ht="45">
      <c r="A7" s="23" t="s">
        <v>18</v>
      </c>
      <c r="B7" s="23" t="s">
        <v>9</v>
      </c>
      <c r="C7" s="24" t="s">
        <v>11</v>
      </c>
      <c r="D7" s="24" t="s">
        <v>10</v>
      </c>
      <c r="E7" s="23" t="s">
        <v>13</v>
      </c>
      <c r="F7" s="23" t="s">
        <v>54</v>
      </c>
      <c r="G7" s="23" t="s">
        <v>55</v>
      </c>
      <c r="H7" s="23" t="s">
        <v>14</v>
      </c>
      <c r="I7" s="23" t="s">
        <v>19</v>
      </c>
      <c r="J7" s="23" t="s">
        <v>16</v>
      </c>
      <c r="K7" s="23" t="s">
        <v>29</v>
      </c>
      <c r="L7" s="110"/>
      <c r="M7" s="111"/>
      <c r="N7" s="111"/>
      <c r="O7" s="111"/>
    </row>
    <row r="8" spans="1:22" ht="45">
      <c r="A8" s="21" t="s">
        <v>24</v>
      </c>
      <c r="B8" s="22" t="s">
        <v>7</v>
      </c>
      <c r="C8" s="16" t="s">
        <v>22</v>
      </c>
      <c r="D8" s="17" t="s">
        <v>27</v>
      </c>
      <c r="E8" s="18">
        <v>1517.86</v>
      </c>
      <c r="F8" s="18">
        <v>139.63999999999999</v>
      </c>
      <c r="G8" s="18">
        <v>109.29</v>
      </c>
      <c r="H8" s="18">
        <f>SUM(E8:G8)/6</f>
        <v>294.46499999999997</v>
      </c>
      <c r="I8" s="18">
        <f t="shared" ref="I8:I10" si="0">(SUM(E8:H8)*31.48)/100</f>
        <v>648.88307400000008</v>
      </c>
      <c r="J8" s="18">
        <f t="shared" ref="J8:J12" si="1">SUM(E8:I8)</f>
        <v>2710.1380740000004</v>
      </c>
      <c r="K8" s="25">
        <f>J8/30</f>
        <v>90.337935800000011</v>
      </c>
      <c r="L8" s="110"/>
      <c r="M8" s="111"/>
      <c r="N8" s="111"/>
      <c r="O8" s="111"/>
    </row>
    <row r="9" spans="1:22" ht="45">
      <c r="A9" s="21" t="s">
        <v>25</v>
      </c>
      <c r="B9" s="22" t="s">
        <v>7</v>
      </c>
      <c r="C9" s="16" t="s">
        <v>22</v>
      </c>
      <c r="D9" s="17" t="s">
        <v>27</v>
      </c>
      <c r="E9" s="18">
        <v>1517.86</v>
      </c>
      <c r="F9" s="18">
        <v>139.63999999999999</v>
      </c>
      <c r="G9" s="18">
        <v>109.29</v>
      </c>
      <c r="H9" s="18">
        <f>SUM(E9:G9)/6</f>
        <v>294.46499999999997</v>
      </c>
      <c r="I9" s="18">
        <f t="shared" si="0"/>
        <v>648.88307400000008</v>
      </c>
      <c r="J9" s="18">
        <f t="shared" ref="J9" si="2">SUM(E9:I9)</f>
        <v>2710.1380740000004</v>
      </c>
      <c r="K9" s="25">
        <f t="shared" ref="K9:K12" si="3">J9/30</f>
        <v>90.337935800000011</v>
      </c>
      <c r="L9" s="110"/>
      <c r="M9" s="111"/>
      <c r="N9" s="111"/>
      <c r="O9" s="111"/>
    </row>
    <row r="10" spans="1:22" ht="45">
      <c r="A10" s="20" t="s">
        <v>26</v>
      </c>
      <c r="B10" s="11" t="s">
        <v>8</v>
      </c>
      <c r="C10" s="12" t="s">
        <v>21</v>
      </c>
      <c r="D10" s="13" t="s">
        <v>28</v>
      </c>
      <c r="E10" s="15">
        <v>1398.03</v>
      </c>
      <c r="F10" s="15">
        <v>128.62</v>
      </c>
      <c r="G10" s="15">
        <v>100.66</v>
      </c>
      <c r="H10" s="15">
        <f>SUM(E10:G10)/6</f>
        <v>271.21833333333336</v>
      </c>
      <c r="I10" s="18">
        <f t="shared" si="0"/>
        <v>597.65671933333351</v>
      </c>
      <c r="J10" s="15">
        <f t="shared" si="1"/>
        <v>2496.1850526666672</v>
      </c>
      <c r="K10" s="25">
        <f t="shared" si="3"/>
        <v>83.206168422222234</v>
      </c>
      <c r="L10" s="110"/>
      <c r="M10" s="111"/>
      <c r="N10" s="111"/>
      <c r="O10" s="111"/>
    </row>
    <row r="11" spans="1:22" ht="45">
      <c r="A11" s="20" t="s">
        <v>35</v>
      </c>
      <c r="B11" s="11" t="s">
        <v>8</v>
      </c>
      <c r="C11" s="12" t="s">
        <v>21</v>
      </c>
      <c r="D11" s="13" t="s">
        <v>28</v>
      </c>
      <c r="E11" s="15">
        <v>1398.03</v>
      </c>
      <c r="F11" s="15">
        <v>128.62</v>
      </c>
      <c r="G11" s="15">
        <v>100.66</v>
      </c>
      <c r="H11" s="15">
        <f>SUM(E11:G11)/6</f>
        <v>271.21833333333336</v>
      </c>
      <c r="I11" s="15">
        <f>(SUM(E11:H11)*31.48)/100</f>
        <v>597.65671933333351</v>
      </c>
      <c r="J11" s="15">
        <f t="shared" si="1"/>
        <v>2496.1850526666672</v>
      </c>
      <c r="K11" s="25">
        <f t="shared" si="3"/>
        <v>83.206168422222234</v>
      </c>
      <c r="L11" s="110"/>
      <c r="M11" s="111"/>
      <c r="N11" s="111"/>
      <c r="O11" s="111"/>
    </row>
    <row r="12" spans="1:22" ht="59.25" customHeight="1">
      <c r="A12" s="14"/>
      <c r="B12" s="11" t="s">
        <v>15</v>
      </c>
      <c r="C12" s="17" t="s">
        <v>20</v>
      </c>
      <c r="D12" s="17" t="s">
        <v>23</v>
      </c>
      <c r="E12" s="18">
        <v>175</v>
      </c>
      <c r="F12" s="19"/>
      <c r="G12" s="19"/>
      <c r="H12" s="15"/>
      <c r="I12" s="15">
        <f>(SUM(E12:H12)*31.48)/100</f>
        <v>55.09</v>
      </c>
      <c r="J12" s="15">
        <f t="shared" si="1"/>
        <v>230.09</v>
      </c>
      <c r="K12" s="25">
        <f t="shared" si="3"/>
        <v>7.6696666666666671</v>
      </c>
      <c r="L12" s="111"/>
      <c r="M12" s="111"/>
      <c r="N12" s="111"/>
      <c r="O12" s="111"/>
    </row>
    <row r="13" spans="1:22" ht="19.5" customHeight="1">
      <c r="A13" s="14"/>
      <c r="B13" s="36"/>
      <c r="C13" s="37"/>
      <c r="D13" s="37"/>
      <c r="E13" s="38"/>
      <c r="F13" s="39"/>
      <c r="G13" s="39"/>
      <c r="H13" s="40"/>
      <c r="I13" s="40"/>
      <c r="J13" s="40"/>
      <c r="K13" s="41"/>
      <c r="L13" s="111"/>
      <c r="N13" s="111"/>
      <c r="O13" s="111"/>
    </row>
    <row r="14" spans="1:22">
      <c r="A14" s="42"/>
      <c r="B14" s="43" t="s">
        <v>12</v>
      </c>
      <c r="C14" s="44"/>
      <c r="D14" s="44"/>
      <c r="E14" s="44"/>
      <c r="F14" s="44"/>
      <c r="G14" s="44"/>
      <c r="H14" s="42"/>
      <c r="I14" s="42"/>
      <c r="J14" s="42"/>
      <c r="K14" s="42"/>
      <c r="L14" s="111"/>
      <c r="M14" s="111"/>
      <c r="N14" s="111"/>
      <c r="O14" s="111"/>
    </row>
    <row r="15" spans="1:22">
      <c r="C15" s="1"/>
      <c r="D15" s="1"/>
      <c r="E15" s="1"/>
      <c r="F15" s="1"/>
      <c r="G15" s="1"/>
      <c r="L15" s="111"/>
      <c r="M15" s="111"/>
      <c r="N15" s="111"/>
      <c r="O15" s="111"/>
    </row>
    <row r="16" spans="1:22">
      <c r="A16" s="106" t="s">
        <v>33</v>
      </c>
      <c r="B16" s="112" t="s">
        <v>6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4"/>
    </row>
    <row r="17" spans="2:19">
      <c r="C17" s="1"/>
      <c r="D17" s="1"/>
      <c r="E17" s="1"/>
      <c r="F17" s="1"/>
      <c r="G17" s="1"/>
    </row>
    <row r="18" spans="2:19">
      <c r="B18" s="112" t="s">
        <v>17</v>
      </c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4"/>
    </row>
  </sheetData>
  <sheetProtection algorithmName="SHA-512" hashValue="c2fGWOlxfvLytnkki618yxD/j0D79pY/347m/ChYjM4VBcv4R+WffiTMv5ABy3ByF1XnEhoayvWRKJVIzpOGdA==" saltValue="sz6nB3oyyMxjFlgy3854iw==" spinCount="100000" sheet="1" objects="1" scenarios="1"/>
  <mergeCells count="3">
    <mergeCell ref="B16:S16"/>
    <mergeCell ref="B18:S18"/>
    <mergeCell ref="D6:V6"/>
  </mergeCells>
  <hyperlinks>
    <hyperlink ref="B16:S16" r:id="rId1" display="Resolución de 26 de marzo de 2025, de la Dirección General de Trabajo, por la que se registra y publica el XVI Convenio colectivo general de centros y servicios de atención a personas con discapacidad"/>
    <hyperlink ref="B18:S18" r:id="rId2" display="Real Decreto 1027/2011, de 15 de julio, por el que se establece el Marco Español de Cualificaciones para la Educación Superior.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I1" workbookViewId="0">
      <selection activeCell="O30" sqref="O30"/>
    </sheetView>
  </sheetViews>
  <sheetFormatPr baseColWidth="10" defaultColWidth="11.42578125" defaultRowHeight="15"/>
  <cols>
    <col min="1" max="1" width="3" style="4" bestFit="1" customWidth="1"/>
    <col min="2" max="2" width="13" style="4" customWidth="1"/>
    <col min="3" max="3" width="13.140625" style="4" customWidth="1"/>
    <col min="4" max="4" width="28.5703125" style="4" customWidth="1"/>
    <col min="5" max="5" width="17.28515625" style="4" customWidth="1"/>
    <col min="6" max="6" width="9.140625" style="4" customWidth="1"/>
    <col min="7" max="7" width="14.5703125" style="4" customWidth="1"/>
    <col min="8" max="8" width="32.28515625" style="4" customWidth="1"/>
    <col min="9" max="9" width="21.42578125" style="4" customWidth="1"/>
    <col min="10" max="10" width="8.28515625" style="4" bestFit="1" customWidth="1"/>
    <col min="11" max="11" width="15.28515625" style="4" bestFit="1" customWidth="1"/>
    <col min="12" max="12" width="11" style="9" bestFit="1" customWidth="1"/>
    <col min="13" max="13" width="11.5703125" style="4" bestFit="1" customWidth="1"/>
    <col min="14" max="14" width="11.85546875" style="9" customWidth="1"/>
    <col min="15" max="15" width="31.28515625" style="4" bestFit="1" customWidth="1"/>
    <col min="16" max="16" width="10.140625" style="4" bestFit="1" customWidth="1"/>
    <col min="17" max="17" width="12.42578125" style="4" bestFit="1" customWidth="1"/>
    <col min="18" max="18" width="15.5703125" style="9" customWidth="1"/>
    <col min="19" max="16384" width="11.42578125" style="4"/>
  </cols>
  <sheetData>
    <row r="1" spans="1:18" s="27" customFormat="1" ht="60" customHeight="1">
      <c r="A1" s="26"/>
      <c r="B1" s="45" t="s">
        <v>4</v>
      </c>
      <c r="C1" s="45" t="s">
        <v>5</v>
      </c>
      <c r="D1" s="45" t="s">
        <v>47</v>
      </c>
      <c r="E1" s="45" t="s">
        <v>48</v>
      </c>
      <c r="F1" s="45" t="s">
        <v>49</v>
      </c>
      <c r="G1" s="45" t="s">
        <v>34</v>
      </c>
      <c r="H1" s="45" t="s">
        <v>42</v>
      </c>
      <c r="I1" s="45" t="s">
        <v>0</v>
      </c>
      <c r="J1" s="45" t="s">
        <v>36</v>
      </c>
      <c r="K1" s="45" t="s">
        <v>41</v>
      </c>
      <c r="L1" s="45" t="s">
        <v>31</v>
      </c>
      <c r="M1" s="45" t="s">
        <v>32</v>
      </c>
      <c r="N1" s="45" t="s">
        <v>30</v>
      </c>
      <c r="O1" s="45" t="s">
        <v>44</v>
      </c>
      <c r="P1" s="45" t="s">
        <v>45</v>
      </c>
      <c r="Q1" s="45" t="s">
        <v>43</v>
      </c>
      <c r="R1" s="45" t="s">
        <v>37</v>
      </c>
    </row>
    <row r="2" spans="1:18">
      <c r="A2" s="26">
        <v>1</v>
      </c>
      <c r="B2" s="73" t="str">
        <f>IF(C2="","",BECU!$B$3)</f>
        <v/>
      </c>
      <c r="C2" s="72"/>
      <c r="D2" s="72"/>
      <c r="E2" s="54"/>
      <c r="F2" s="54"/>
      <c r="G2" s="55"/>
      <c r="H2" s="56"/>
      <c r="I2" s="57"/>
      <c r="J2" s="58" t="str">
        <f>IFERROR(VLOOKUP($I2,BECU!$A$8:$K$11,11,FALSE),"")</f>
        <v/>
      </c>
      <c r="K2" s="59"/>
      <c r="L2" s="75"/>
      <c r="M2" s="76"/>
      <c r="N2" s="76"/>
      <c r="O2" s="77" t="str">
        <f>IF(C2="","",IF(OR(M2="",N2=""),"Introduzca período de imputación",N2-M2+1))</f>
        <v/>
      </c>
      <c r="P2" s="77" t="str">
        <f>IF(C2="","",IFERROR(VLOOKUP(O2,Tablas!$B$2:$C$5,2,FALSE),0))</f>
        <v/>
      </c>
      <c r="Q2" s="77" t="str">
        <f>IFERROR(O2+P2,"")</f>
        <v/>
      </c>
      <c r="R2" s="78" t="str">
        <f>IFERROR((Q2*J2)*(L2/100)+(K2*Q2),"")</f>
        <v/>
      </c>
    </row>
    <row r="3" spans="1:18">
      <c r="A3" s="26">
        <v>2</v>
      </c>
      <c r="B3" s="73" t="str">
        <f>IF(C3="","",BECU!$B$3)</f>
        <v/>
      </c>
      <c r="C3" s="72"/>
      <c r="D3" s="72"/>
      <c r="E3" s="54"/>
      <c r="F3" s="54"/>
      <c r="G3" s="54"/>
      <c r="H3" s="56"/>
      <c r="I3" s="57"/>
      <c r="J3" s="58" t="str">
        <f>IFERROR(VLOOKUP($I3,BECU!$A$8:$K$11,11,FALSE),"")</f>
        <v/>
      </c>
      <c r="K3" s="59"/>
      <c r="L3" s="75"/>
      <c r="M3" s="76"/>
      <c r="N3" s="76"/>
      <c r="O3" s="77" t="str">
        <f t="shared" ref="O3:O18" si="0">IF(C3="","",IF(OR(M3="",N3=""),"Introduzca período de imputación",N3-M3+1))</f>
        <v/>
      </c>
      <c r="P3" s="77" t="str">
        <f>IF(C3="","",IFERROR(VLOOKUP(O3,Tablas!$B$2:$C$5,2,FALSE),0))</f>
        <v/>
      </c>
      <c r="Q3" s="77" t="str">
        <f t="shared" ref="Q3:Q18" si="1">IFERROR(O3+P3,"")</f>
        <v/>
      </c>
      <c r="R3" s="78" t="str">
        <f>IFERROR((Q3*J3)*(L3/100)+(K3*Q3),"")</f>
        <v/>
      </c>
    </row>
    <row r="4" spans="1:18">
      <c r="A4" s="26">
        <v>3</v>
      </c>
      <c r="B4" s="73" t="str">
        <f>IF(C4="","",BECU!$B$3)</f>
        <v/>
      </c>
      <c r="C4" s="72"/>
      <c r="D4" s="72"/>
      <c r="E4" s="54"/>
      <c r="F4" s="54"/>
      <c r="G4" s="54"/>
      <c r="H4" s="56"/>
      <c r="I4" s="57"/>
      <c r="J4" s="58" t="str">
        <f>IFERROR(VLOOKUP($I4,BECU!$A$8:$K$11,11,FALSE),"")</f>
        <v/>
      </c>
      <c r="K4" s="59"/>
      <c r="L4" s="75"/>
      <c r="M4" s="76"/>
      <c r="N4" s="76"/>
      <c r="O4" s="77" t="str">
        <f t="shared" si="0"/>
        <v/>
      </c>
      <c r="P4" s="77" t="str">
        <f>IF(C4="","",IFERROR(VLOOKUP(O4,Tablas!$B$2:$C$5,2,FALSE),0))</f>
        <v/>
      </c>
      <c r="Q4" s="77" t="str">
        <f t="shared" si="1"/>
        <v/>
      </c>
      <c r="R4" s="78" t="str">
        <f t="shared" ref="R4:R18" si="2">IFERROR((Q4*J4)*(L4/100)+(K4*Q4),"")</f>
        <v/>
      </c>
    </row>
    <row r="5" spans="1:18">
      <c r="A5" s="26">
        <v>4</v>
      </c>
      <c r="B5" s="73" t="str">
        <f>IF(C5="","",BECU!$B$3)</f>
        <v/>
      </c>
      <c r="C5" s="72"/>
      <c r="D5" s="72"/>
      <c r="E5" s="54"/>
      <c r="F5" s="54"/>
      <c r="G5" s="54"/>
      <c r="H5" s="56"/>
      <c r="I5" s="57"/>
      <c r="J5" s="58" t="str">
        <f>IFERROR(VLOOKUP($I5,BECU!$A$8:$K$11,11,FALSE),"")</f>
        <v/>
      </c>
      <c r="K5" s="59"/>
      <c r="L5" s="75"/>
      <c r="M5" s="76"/>
      <c r="N5" s="76"/>
      <c r="O5" s="77" t="str">
        <f t="shared" si="0"/>
        <v/>
      </c>
      <c r="P5" s="77" t="str">
        <f>IF(C5="","",IFERROR(VLOOKUP(O5,Tablas!$B$2:$C$5,2,FALSE),0))</f>
        <v/>
      </c>
      <c r="Q5" s="77" t="str">
        <f t="shared" si="1"/>
        <v/>
      </c>
      <c r="R5" s="78" t="str">
        <f t="shared" si="2"/>
        <v/>
      </c>
    </row>
    <row r="6" spans="1:18">
      <c r="A6" s="26">
        <v>5</v>
      </c>
      <c r="B6" s="73" t="str">
        <f>IF(C6="","",BECU!$B$3)</f>
        <v/>
      </c>
      <c r="C6" s="72"/>
      <c r="D6" s="72"/>
      <c r="E6" s="54"/>
      <c r="F6" s="54"/>
      <c r="G6" s="54"/>
      <c r="H6" s="56"/>
      <c r="I6" s="57"/>
      <c r="J6" s="58" t="str">
        <f>IFERROR(VLOOKUP($I6,BECU!$A$8:$K$11,11,FALSE),"")</f>
        <v/>
      </c>
      <c r="K6" s="59"/>
      <c r="L6" s="75"/>
      <c r="M6" s="76"/>
      <c r="N6" s="76"/>
      <c r="O6" s="77" t="str">
        <f t="shared" si="0"/>
        <v/>
      </c>
      <c r="P6" s="77" t="str">
        <f>IF(C6="","",IFERROR(VLOOKUP(O6,Tablas!$B$2:$C$5,2,FALSE),0))</f>
        <v/>
      </c>
      <c r="Q6" s="77" t="str">
        <f t="shared" si="1"/>
        <v/>
      </c>
      <c r="R6" s="78" t="str">
        <f t="shared" si="2"/>
        <v/>
      </c>
    </row>
    <row r="7" spans="1:18">
      <c r="A7" s="26">
        <v>6</v>
      </c>
      <c r="B7" s="73" t="str">
        <f>IF(C7="","",BECU!$B$3)</f>
        <v/>
      </c>
      <c r="C7" s="72"/>
      <c r="D7" s="72"/>
      <c r="E7" s="54"/>
      <c r="F7" s="54"/>
      <c r="G7" s="54"/>
      <c r="H7" s="56"/>
      <c r="I7" s="57"/>
      <c r="J7" s="58" t="str">
        <f>IFERROR(VLOOKUP($I7,BECU!$A$8:$K$11,11,FALSE),"")</f>
        <v/>
      </c>
      <c r="K7" s="59"/>
      <c r="L7" s="75"/>
      <c r="M7" s="76"/>
      <c r="N7" s="76"/>
      <c r="O7" s="77" t="str">
        <f t="shared" si="0"/>
        <v/>
      </c>
      <c r="P7" s="77" t="str">
        <f>IF(C7="","",IFERROR(VLOOKUP(O7,Tablas!$B$2:$C$5,2,FALSE),0))</f>
        <v/>
      </c>
      <c r="Q7" s="77" t="str">
        <f t="shared" si="1"/>
        <v/>
      </c>
      <c r="R7" s="78" t="str">
        <f t="shared" si="2"/>
        <v/>
      </c>
    </row>
    <row r="8" spans="1:18">
      <c r="A8" s="26">
        <v>7</v>
      </c>
      <c r="B8" s="73" t="str">
        <f>IF(C8="","",BECU!$B$3)</f>
        <v/>
      </c>
      <c r="C8" s="72"/>
      <c r="D8" s="72"/>
      <c r="E8" s="54"/>
      <c r="F8" s="54"/>
      <c r="G8" s="54"/>
      <c r="H8" s="56"/>
      <c r="I8" s="57"/>
      <c r="J8" s="58" t="str">
        <f>IFERROR(VLOOKUP($I8,BECU!$A$8:$K$11,11,FALSE),"")</f>
        <v/>
      </c>
      <c r="K8" s="59"/>
      <c r="L8" s="75"/>
      <c r="M8" s="76"/>
      <c r="N8" s="76"/>
      <c r="O8" s="77" t="str">
        <f t="shared" si="0"/>
        <v/>
      </c>
      <c r="P8" s="77" t="str">
        <f>IF(C8="","",IFERROR(VLOOKUP(O8,Tablas!$B$2:$C$5,2,FALSE),0))</f>
        <v/>
      </c>
      <c r="Q8" s="77" t="str">
        <f t="shared" si="1"/>
        <v/>
      </c>
      <c r="R8" s="78" t="str">
        <f t="shared" si="2"/>
        <v/>
      </c>
    </row>
    <row r="9" spans="1:18">
      <c r="A9" s="26">
        <v>8</v>
      </c>
      <c r="B9" s="73" t="str">
        <f>IF(C9="","",BECU!$B$3)</f>
        <v/>
      </c>
      <c r="C9" s="72"/>
      <c r="D9" s="72"/>
      <c r="E9" s="54"/>
      <c r="F9" s="54"/>
      <c r="G9" s="54"/>
      <c r="H9" s="56"/>
      <c r="I9" s="57"/>
      <c r="J9" s="58" t="str">
        <f>IFERROR(VLOOKUP($I9,BECU!$A$8:$K$11,11,FALSE),"")</f>
        <v/>
      </c>
      <c r="K9" s="59"/>
      <c r="L9" s="75"/>
      <c r="M9" s="76"/>
      <c r="N9" s="76"/>
      <c r="O9" s="77" t="str">
        <f t="shared" si="0"/>
        <v/>
      </c>
      <c r="P9" s="77" t="str">
        <f>IF(C9="","",IFERROR(VLOOKUP(O9,Tablas!$B$2:$C$5,2,FALSE),0))</f>
        <v/>
      </c>
      <c r="Q9" s="77" t="str">
        <f t="shared" si="1"/>
        <v/>
      </c>
      <c r="R9" s="78" t="str">
        <f t="shared" si="2"/>
        <v/>
      </c>
    </row>
    <row r="10" spans="1:18">
      <c r="A10" s="26">
        <v>9</v>
      </c>
      <c r="B10" s="73" t="str">
        <f>IF(C10="","",BECU!$B$3)</f>
        <v/>
      </c>
      <c r="C10" s="72"/>
      <c r="D10" s="72"/>
      <c r="E10" s="54"/>
      <c r="F10" s="54"/>
      <c r="G10" s="54"/>
      <c r="H10" s="56"/>
      <c r="I10" s="57"/>
      <c r="J10" s="58" t="str">
        <f>IFERROR(VLOOKUP($I10,BECU!$A$8:$K$11,11,FALSE),"")</f>
        <v/>
      </c>
      <c r="K10" s="59"/>
      <c r="L10" s="75"/>
      <c r="M10" s="76"/>
      <c r="N10" s="76"/>
      <c r="O10" s="77" t="str">
        <f t="shared" si="0"/>
        <v/>
      </c>
      <c r="P10" s="77" t="str">
        <f>IF(C10="","",IFERROR(VLOOKUP(O10,Tablas!$B$2:$C$5,2,FALSE),0))</f>
        <v/>
      </c>
      <c r="Q10" s="77" t="str">
        <f t="shared" si="1"/>
        <v/>
      </c>
      <c r="R10" s="78" t="str">
        <f t="shared" si="2"/>
        <v/>
      </c>
    </row>
    <row r="11" spans="1:18">
      <c r="A11" s="26">
        <v>10</v>
      </c>
      <c r="B11" s="73" t="str">
        <f>IF(C11="","",BECU!$B$3)</f>
        <v/>
      </c>
      <c r="C11" s="72"/>
      <c r="D11" s="72"/>
      <c r="E11" s="54"/>
      <c r="F11" s="54"/>
      <c r="G11" s="54"/>
      <c r="H11" s="56"/>
      <c r="I11" s="57"/>
      <c r="J11" s="58" t="str">
        <f>IFERROR(VLOOKUP($I11,BECU!$A$8:$K$11,11,FALSE),"")</f>
        <v/>
      </c>
      <c r="K11" s="59"/>
      <c r="L11" s="75"/>
      <c r="M11" s="76"/>
      <c r="N11" s="76"/>
      <c r="O11" s="77" t="str">
        <f t="shared" si="0"/>
        <v/>
      </c>
      <c r="P11" s="77" t="str">
        <f>IF(C11="","",IFERROR(VLOOKUP(O11,Tablas!$B$2:$C$5,2,FALSE),0))</f>
        <v/>
      </c>
      <c r="Q11" s="77" t="str">
        <f t="shared" si="1"/>
        <v/>
      </c>
      <c r="R11" s="78" t="str">
        <f t="shared" si="2"/>
        <v/>
      </c>
    </row>
    <row r="12" spans="1:18">
      <c r="A12" s="26">
        <v>11</v>
      </c>
      <c r="B12" s="73" t="str">
        <f>IF(C12="","",BECU!$B$3)</f>
        <v/>
      </c>
      <c r="C12" s="72"/>
      <c r="D12" s="72"/>
      <c r="E12" s="54"/>
      <c r="F12" s="54"/>
      <c r="G12" s="54"/>
      <c r="H12" s="56"/>
      <c r="I12" s="57"/>
      <c r="J12" s="58" t="str">
        <f>IFERROR(VLOOKUP($I12,BECU!$A$8:$K$11,11,FALSE),"")</f>
        <v/>
      </c>
      <c r="K12" s="59"/>
      <c r="L12" s="75"/>
      <c r="M12" s="76"/>
      <c r="N12" s="76"/>
      <c r="O12" s="77" t="str">
        <f t="shared" si="0"/>
        <v/>
      </c>
      <c r="P12" s="77" t="str">
        <f>IF(C12="","",IFERROR(VLOOKUP(O12,Tablas!$B$2:$C$5,2,FALSE),0))</f>
        <v/>
      </c>
      <c r="Q12" s="77" t="str">
        <f t="shared" si="1"/>
        <v/>
      </c>
      <c r="R12" s="78" t="str">
        <f t="shared" si="2"/>
        <v/>
      </c>
    </row>
    <row r="13" spans="1:18">
      <c r="A13" s="26">
        <v>12</v>
      </c>
      <c r="B13" s="73" t="str">
        <f>IF(C13="","",BECU!$B$3)</f>
        <v/>
      </c>
      <c r="C13" s="72"/>
      <c r="D13" s="72"/>
      <c r="E13" s="54"/>
      <c r="F13" s="54"/>
      <c r="G13" s="54"/>
      <c r="H13" s="56"/>
      <c r="I13" s="57"/>
      <c r="J13" s="58" t="str">
        <f>IFERROR(VLOOKUP($I13,BECU!$A$8:$K$11,11,FALSE),"")</f>
        <v/>
      </c>
      <c r="K13" s="59"/>
      <c r="L13" s="75"/>
      <c r="M13" s="76"/>
      <c r="N13" s="76"/>
      <c r="O13" s="77" t="str">
        <f t="shared" si="0"/>
        <v/>
      </c>
      <c r="P13" s="77" t="str">
        <f>IF(C13="","",IFERROR(VLOOKUP(O13,Tablas!$B$2:$C$5,2,FALSE),0))</f>
        <v/>
      </c>
      <c r="Q13" s="77" t="str">
        <f t="shared" si="1"/>
        <v/>
      </c>
      <c r="R13" s="78" t="str">
        <f t="shared" si="2"/>
        <v/>
      </c>
    </row>
    <row r="14" spans="1:18">
      <c r="A14" s="26">
        <v>13</v>
      </c>
      <c r="B14" s="73" t="str">
        <f>IF(C14="","",BECU!$B$3)</f>
        <v/>
      </c>
      <c r="C14" s="72"/>
      <c r="D14" s="72"/>
      <c r="E14" s="54"/>
      <c r="F14" s="54"/>
      <c r="G14" s="54"/>
      <c r="H14" s="56"/>
      <c r="I14" s="57"/>
      <c r="J14" s="58" t="str">
        <f>IFERROR(VLOOKUP($I14,BECU!$A$8:$K$11,11,FALSE),"")</f>
        <v/>
      </c>
      <c r="K14" s="59"/>
      <c r="L14" s="75"/>
      <c r="M14" s="76"/>
      <c r="N14" s="76"/>
      <c r="O14" s="77" t="str">
        <f t="shared" si="0"/>
        <v/>
      </c>
      <c r="P14" s="77" t="str">
        <f>IF(C14="","",IFERROR(VLOOKUP(O14,Tablas!$B$2:$C$5,2,FALSE),0))</f>
        <v/>
      </c>
      <c r="Q14" s="77" t="str">
        <f t="shared" si="1"/>
        <v/>
      </c>
      <c r="R14" s="78" t="str">
        <f t="shared" si="2"/>
        <v/>
      </c>
    </row>
    <row r="15" spans="1:18">
      <c r="A15" s="26">
        <v>14</v>
      </c>
      <c r="B15" s="73" t="str">
        <f>IF(C15="","",BECU!$B$3)</f>
        <v/>
      </c>
      <c r="C15" s="72"/>
      <c r="D15" s="72"/>
      <c r="E15" s="54"/>
      <c r="F15" s="54"/>
      <c r="G15" s="54"/>
      <c r="H15" s="56"/>
      <c r="I15" s="57"/>
      <c r="J15" s="58" t="str">
        <f>IFERROR(VLOOKUP($I15,BECU!$A$8:$K$11,11,FALSE),"")</f>
        <v/>
      </c>
      <c r="K15" s="59"/>
      <c r="L15" s="75"/>
      <c r="M15" s="76"/>
      <c r="N15" s="76"/>
      <c r="O15" s="77" t="str">
        <f t="shared" si="0"/>
        <v/>
      </c>
      <c r="P15" s="77" t="str">
        <f>IF(C15="","",IFERROR(VLOOKUP(O15,Tablas!$B$2:$C$5,2,FALSE),0))</f>
        <v/>
      </c>
      <c r="Q15" s="77" t="str">
        <f t="shared" si="1"/>
        <v/>
      </c>
      <c r="R15" s="78" t="str">
        <f t="shared" si="2"/>
        <v/>
      </c>
    </row>
    <row r="16" spans="1:18">
      <c r="A16" s="26">
        <v>15</v>
      </c>
      <c r="B16" s="73" t="str">
        <f>IF(C16="","",BECU!$B$3)</f>
        <v/>
      </c>
      <c r="C16" s="72"/>
      <c r="D16" s="72"/>
      <c r="E16" s="54"/>
      <c r="F16" s="54"/>
      <c r="G16" s="54"/>
      <c r="H16" s="56"/>
      <c r="I16" s="57"/>
      <c r="J16" s="58" t="str">
        <f>IFERROR(VLOOKUP($I16,BECU!$A$8:$K$11,11,FALSE),"")</f>
        <v/>
      </c>
      <c r="K16" s="59"/>
      <c r="L16" s="75"/>
      <c r="M16" s="76"/>
      <c r="N16" s="76"/>
      <c r="O16" s="77" t="str">
        <f t="shared" si="0"/>
        <v/>
      </c>
      <c r="P16" s="77" t="str">
        <f>IF(C16="","",IFERROR(VLOOKUP(O16,Tablas!$B$2:$C$5,2,FALSE),0))</f>
        <v/>
      </c>
      <c r="Q16" s="77" t="str">
        <f t="shared" si="1"/>
        <v/>
      </c>
      <c r="R16" s="78" t="str">
        <f t="shared" si="2"/>
        <v/>
      </c>
    </row>
    <row r="17" spans="1:18">
      <c r="A17" s="26">
        <v>16</v>
      </c>
      <c r="B17" s="73" t="str">
        <f>IF(C17="","",BECU!$B$3)</f>
        <v/>
      </c>
      <c r="C17" s="72"/>
      <c r="D17" s="72"/>
      <c r="E17" s="54"/>
      <c r="F17" s="54"/>
      <c r="G17" s="54"/>
      <c r="H17" s="56"/>
      <c r="I17" s="57"/>
      <c r="J17" s="58" t="str">
        <f>IFERROR(VLOOKUP($I17,BECU!$A$8:$K$11,11,FALSE),"")</f>
        <v/>
      </c>
      <c r="K17" s="59"/>
      <c r="L17" s="75"/>
      <c r="M17" s="76"/>
      <c r="N17" s="76"/>
      <c r="O17" s="77" t="str">
        <f t="shared" si="0"/>
        <v/>
      </c>
      <c r="P17" s="77" t="str">
        <f>IF(C17="","",IFERROR(VLOOKUP(O17,Tablas!$B$2:$C$5,2,FALSE),0))</f>
        <v/>
      </c>
      <c r="Q17" s="77" t="str">
        <f t="shared" si="1"/>
        <v/>
      </c>
      <c r="R17" s="78" t="str">
        <f t="shared" si="2"/>
        <v/>
      </c>
    </row>
    <row r="18" spans="1:18">
      <c r="A18" s="26">
        <v>17</v>
      </c>
      <c r="B18" s="73" t="str">
        <f>IF(C18="","",BECU!$B$3)</f>
        <v/>
      </c>
      <c r="C18" s="72"/>
      <c r="D18" s="72"/>
      <c r="E18" s="54"/>
      <c r="F18" s="54"/>
      <c r="G18" s="54"/>
      <c r="H18" s="56"/>
      <c r="I18" s="57"/>
      <c r="J18" s="58" t="str">
        <f>IFERROR(VLOOKUP($I18,BECU!$A$8:$K$11,11,FALSE),"")</f>
        <v/>
      </c>
      <c r="K18" s="59"/>
      <c r="L18" s="75"/>
      <c r="M18" s="76"/>
      <c r="N18" s="76"/>
      <c r="O18" s="77" t="str">
        <f t="shared" si="0"/>
        <v/>
      </c>
      <c r="P18" s="77" t="str">
        <f>IF(C18="","",IFERROR(VLOOKUP(O18,Tablas!$B$2:$C$5,2,FALSE),0))</f>
        <v/>
      </c>
      <c r="Q18" s="77" t="str">
        <f t="shared" si="1"/>
        <v/>
      </c>
      <c r="R18" s="78" t="str">
        <f t="shared" si="2"/>
        <v/>
      </c>
    </row>
    <row r="19" spans="1:18">
      <c r="A19" s="52"/>
      <c r="B19" s="74"/>
      <c r="C19" s="60"/>
      <c r="D19" s="60"/>
      <c r="E19" s="60"/>
      <c r="F19" s="60"/>
      <c r="G19" s="60"/>
      <c r="H19" s="60"/>
      <c r="I19" s="60"/>
      <c r="J19" s="61" t="str">
        <f>IFERROR(VLOOKUP($I19,BECU!$A$8:$K$11,11,FALSE),"")</f>
        <v/>
      </c>
      <c r="K19" s="60"/>
      <c r="L19" s="62"/>
      <c r="M19" s="60"/>
      <c r="N19" s="62"/>
      <c r="O19" s="63" t="s">
        <v>38</v>
      </c>
      <c r="P19" s="63"/>
      <c r="Q19" s="63"/>
      <c r="R19" s="64">
        <f>SUM(R2:R18)</f>
        <v>0</v>
      </c>
    </row>
    <row r="20" spans="1:18" s="51" customFormat="1" ht="15.75" thickBot="1">
      <c r="A20" s="53"/>
      <c r="B20" s="53"/>
      <c r="C20" s="53"/>
      <c r="D20" s="53"/>
      <c r="E20" s="53"/>
      <c r="F20" s="53"/>
      <c r="G20" s="53"/>
      <c r="H20" s="53"/>
      <c r="I20" s="53"/>
      <c r="J20" s="65"/>
      <c r="K20" s="53"/>
      <c r="L20" s="66"/>
      <c r="M20" s="53"/>
      <c r="N20" s="66"/>
      <c r="O20" s="67"/>
      <c r="P20" s="67"/>
      <c r="Q20" s="67"/>
      <c r="R20" s="68"/>
    </row>
    <row r="21" spans="1:18" s="51" customFormat="1">
      <c r="A21" s="53"/>
      <c r="B21" s="53"/>
      <c r="C21" s="53"/>
      <c r="D21" s="53"/>
      <c r="E21" s="53"/>
      <c r="F21" s="53"/>
      <c r="G21" s="53"/>
      <c r="H21" s="53"/>
      <c r="I21" s="92"/>
      <c r="J21" s="93"/>
      <c r="K21" s="94"/>
      <c r="L21" s="95"/>
      <c r="M21" s="53"/>
      <c r="N21" s="66"/>
      <c r="O21" s="69" t="s">
        <v>39</v>
      </c>
      <c r="P21" s="69"/>
      <c r="Q21" s="69"/>
      <c r="R21" s="70">
        <f>R19*0.25</f>
        <v>0</v>
      </c>
    </row>
    <row r="22" spans="1:18" s="51" customFormat="1">
      <c r="A22" s="53"/>
      <c r="B22" s="53"/>
      <c r="C22" s="53"/>
      <c r="D22" s="53"/>
      <c r="E22" s="53"/>
      <c r="F22" s="53"/>
      <c r="G22" s="53"/>
      <c r="H22" s="53"/>
      <c r="I22" s="96"/>
      <c r="J22" s="97"/>
      <c r="K22" s="98"/>
      <c r="L22" s="99"/>
      <c r="M22" s="53"/>
      <c r="N22" s="66"/>
      <c r="O22" s="67"/>
      <c r="P22" s="67"/>
      <c r="Q22" s="67"/>
      <c r="R22" s="68"/>
    </row>
    <row r="23" spans="1:18" s="51" customFormat="1">
      <c r="A23" s="53"/>
      <c r="B23" s="53"/>
      <c r="C23" s="53"/>
      <c r="D23" s="53"/>
      <c r="E23" s="53"/>
      <c r="F23" s="53"/>
      <c r="G23" s="53"/>
      <c r="H23" s="53"/>
      <c r="I23" s="96" t="s">
        <v>2</v>
      </c>
      <c r="J23" s="97"/>
      <c r="K23" s="98"/>
      <c r="L23" s="99"/>
      <c r="M23" s="53"/>
      <c r="N23" s="66"/>
      <c r="O23" s="69" t="s">
        <v>40</v>
      </c>
      <c r="P23" s="69"/>
      <c r="Q23" s="69"/>
      <c r="R23" s="70">
        <f>R19+R21</f>
        <v>0</v>
      </c>
    </row>
    <row r="24" spans="1:18" s="51" customFormat="1">
      <c r="A24" s="53"/>
      <c r="B24" s="53"/>
      <c r="C24" s="53"/>
      <c r="D24" s="53"/>
      <c r="E24" s="53"/>
      <c r="F24" s="53"/>
      <c r="G24" s="53"/>
      <c r="H24" s="53"/>
      <c r="I24" s="96"/>
      <c r="J24" s="97"/>
      <c r="K24" s="98"/>
      <c r="L24" s="99"/>
      <c r="M24" s="53"/>
      <c r="N24" s="66"/>
      <c r="O24" s="67"/>
      <c r="P24" s="67"/>
      <c r="Q24" s="67"/>
      <c r="R24" s="71"/>
    </row>
    <row r="25" spans="1:18" s="51" customFormat="1">
      <c r="A25" s="53"/>
      <c r="B25" s="53"/>
      <c r="C25" s="53"/>
      <c r="D25" s="53"/>
      <c r="E25" s="53"/>
      <c r="F25" s="53"/>
      <c r="G25" s="53"/>
      <c r="H25" s="53"/>
      <c r="I25" s="96"/>
      <c r="J25" s="97"/>
      <c r="K25" s="98"/>
      <c r="L25" s="99"/>
      <c r="M25" s="53"/>
      <c r="N25" s="66"/>
      <c r="O25" s="67"/>
      <c r="P25" s="67"/>
      <c r="Q25" s="67"/>
      <c r="R25" s="71"/>
    </row>
    <row r="26" spans="1:18" s="51" customFormat="1">
      <c r="A26" s="53"/>
      <c r="B26" s="53"/>
      <c r="C26" s="53"/>
      <c r="D26" s="53"/>
      <c r="E26" s="53"/>
      <c r="F26" s="53"/>
      <c r="G26" s="53"/>
      <c r="H26" s="53"/>
      <c r="I26" s="96"/>
      <c r="J26" s="97"/>
      <c r="K26" s="98"/>
      <c r="L26" s="99"/>
      <c r="M26" s="53"/>
      <c r="N26" s="66"/>
      <c r="O26" s="67"/>
      <c r="P26" s="67"/>
      <c r="Q26" s="67"/>
      <c r="R26" s="71"/>
    </row>
    <row r="27" spans="1:18" s="51" customFormat="1">
      <c r="A27" s="53"/>
      <c r="B27" s="53"/>
      <c r="C27" s="53"/>
      <c r="D27" s="53"/>
      <c r="E27" s="53"/>
      <c r="F27" s="53"/>
      <c r="G27" s="53"/>
      <c r="H27" s="53"/>
      <c r="I27" s="96"/>
      <c r="J27" s="97"/>
      <c r="K27" s="98"/>
      <c r="L27" s="99"/>
      <c r="M27" s="53"/>
      <c r="N27" s="66"/>
      <c r="O27" s="67"/>
      <c r="P27" s="67"/>
      <c r="Q27" s="67"/>
      <c r="R27" s="71"/>
    </row>
    <row r="28" spans="1:18" s="51" customFormat="1">
      <c r="C28" s="46"/>
      <c r="D28" s="46"/>
      <c r="E28" s="46"/>
      <c r="F28" s="46"/>
      <c r="G28" s="46"/>
      <c r="H28" s="46"/>
      <c r="I28" s="96"/>
      <c r="J28" s="97"/>
      <c r="K28" s="98"/>
      <c r="L28" s="99"/>
      <c r="M28" s="46"/>
      <c r="N28" s="48"/>
      <c r="O28" s="49"/>
      <c r="P28" s="49"/>
      <c r="Q28" s="49"/>
      <c r="R28" s="50"/>
    </row>
    <row r="29" spans="1:18" s="51" customFormat="1">
      <c r="C29" s="46"/>
      <c r="D29" s="46"/>
      <c r="E29" s="46"/>
      <c r="F29" s="46"/>
      <c r="G29" s="46"/>
      <c r="H29" s="46"/>
      <c r="I29" s="96"/>
      <c r="J29" s="97"/>
      <c r="K29" s="98"/>
      <c r="L29" s="99"/>
      <c r="M29" s="46"/>
      <c r="N29" s="48"/>
      <c r="O29" s="49"/>
      <c r="P29" s="49"/>
      <c r="Q29" s="49"/>
      <c r="R29" s="50"/>
    </row>
    <row r="30" spans="1:18">
      <c r="C30" s="51"/>
      <c r="D30" s="51"/>
      <c r="E30" s="51"/>
      <c r="F30" s="51"/>
      <c r="G30" s="51"/>
      <c r="H30" s="51"/>
      <c r="I30" s="96"/>
      <c r="J30" s="97"/>
      <c r="K30" s="98"/>
      <c r="L30" s="99"/>
      <c r="M30" s="51"/>
      <c r="N30" s="86"/>
      <c r="O30" s="51"/>
      <c r="P30" s="51"/>
      <c r="Q30" s="51"/>
      <c r="R30" s="86"/>
    </row>
    <row r="31" spans="1:18">
      <c r="C31" s="51"/>
      <c r="D31" s="51"/>
      <c r="E31" s="51"/>
      <c r="F31" s="51"/>
      <c r="G31" s="51"/>
      <c r="H31" s="51"/>
      <c r="I31" s="96"/>
      <c r="J31" s="97"/>
      <c r="K31" s="98"/>
      <c r="L31" s="99"/>
      <c r="M31" s="51"/>
      <c r="N31" s="51"/>
      <c r="O31" s="51"/>
      <c r="P31" s="51"/>
      <c r="Q31" s="51"/>
      <c r="R31" s="51"/>
    </row>
    <row r="32" spans="1:18">
      <c r="C32" s="51"/>
      <c r="D32" s="51"/>
      <c r="E32" s="51"/>
      <c r="F32" s="51"/>
      <c r="G32" s="51"/>
      <c r="H32" s="51"/>
      <c r="I32" s="100" t="s">
        <v>52</v>
      </c>
      <c r="J32" s="101"/>
      <c r="K32" s="101"/>
      <c r="L32" s="102"/>
      <c r="M32" s="51"/>
      <c r="N32" s="51"/>
      <c r="O32" s="51"/>
      <c r="P32" s="51"/>
      <c r="Q32" s="51"/>
      <c r="R32" s="51"/>
    </row>
    <row r="33" spans="3:18" ht="14.25" customHeight="1">
      <c r="C33" s="51"/>
      <c r="D33" s="51"/>
      <c r="E33" s="51"/>
      <c r="F33" s="51"/>
      <c r="G33" s="51"/>
      <c r="H33" s="51"/>
      <c r="I33" s="96"/>
      <c r="J33" s="97"/>
      <c r="K33" s="98"/>
      <c r="L33" s="99"/>
      <c r="M33" s="51"/>
      <c r="N33" s="51"/>
      <c r="O33" s="51"/>
      <c r="P33" s="51"/>
      <c r="Q33" s="51"/>
      <c r="R33" s="51"/>
    </row>
    <row r="34" spans="3:18">
      <c r="C34" s="51"/>
      <c r="D34" s="51"/>
      <c r="E34" s="51"/>
      <c r="F34" s="51"/>
      <c r="G34" s="51"/>
      <c r="H34" s="51"/>
      <c r="I34" s="116" t="s">
        <v>1</v>
      </c>
      <c r="J34" s="117"/>
      <c r="K34" s="117"/>
      <c r="L34" s="118"/>
      <c r="M34" s="51"/>
      <c r="N34" s="51"/>
      <c r="O34" s="51"/>
      <c r="P34" s="51"/>
      <c r="Q34" s="51"/>
      <c r="R34" s="51"/>
    </row>
    <row r="35" spans="3:18" ht="15.75" thickBot="1">
      <c r="C35" s="51"/>
      <c r="D35" s="51"/>
      <c r="E35" s="51"/>
      <c r="F35" s="51"/>
      <c r="G35" s="51"/>
      <c r="H35" s="51"/>
      <c r="I35" s="103"/>
      <c r="J35" s="87"/>
      <c r="K35" s="104"/>
      <c r="L35" s="105"/>
      <c r="M35" s="51"/>
      <c r="N35" s="51"/>
      <c r="O35" s="51"/>
      <c r="P35" s="51"/>
      <c r="Q35" s="51"/>
      <c r="R35" s="51"/>
    </row>
    <row r="36" spans="3:18">
      <c r="C36" s="51"/>
      <c r="D36" s="51"/>
      <c r="E36" s="51"/>
      <c r="F36" s="51"/>
      <c r="G36" s="51"/>
      <c r="H36" s="51"/>
      <c r="I36" s="53"/>
      <c r="J36" s="65"/>
      <c r="K36" s="53"/>
      <c r="L36" s="66"/>
      <c r="M36" s="51"/>
      <c r="N36" s="86"/>
      <c r="O36" s="51"/>
      <c r="P36" s="51"/>
      <c r="Q36" s="51"/>
      <c r="R36" s="86"/>
    </row>
    <row r="37" spans="3:18">
      <c r="C37" s="51"/>
      <c r="D37" s="51"/>
      <c r="E37" s="51"/>
      <c r="F37" s="51"/>
      <c r="G37" s="51"/>
      <c r="H37" s="51"/>
      <c r="I37" s="46"/>
      <c r="J37" s="47"/>
      <c r="K37" s="46"/>
      <c r="L37" s="48"/>
      <c r="M37" s="51"/>
      <c r="N37" s="86"/>
      <c r="O37" s="51"/>
      <c r="P37" s="51"/>
      <c r="Q37" s="51"/>
      <c r="R37" s="86"/>
    </row>
    <row r="38" spans="3:18">
      <c r="C38" s="51"/>
      <c r="D38" s="51"/>
      <c r="E38" s="51"/>
      <c r="F38" s="51"/>
      <c r="G38" s="51"/>
      <c r="H38" s="51"/>
      <c r="I38" s="46"/>
      <c r="J38" s="47"/>
      <c r="K38" s="46"/>
      <c r="L38" s="48"/>
      <c r="M38" s="51"/>
      <c r="N38" s="86"/>
      <c r="O38" s="51"/>
      <c r="P38" s="51"/>
      <c r="Q38" s="51"/>
      <c r="R38" s="86"/>
    </row>
    <row r="39" spans="3:18">
      <c r="C39" s="51"/>
      <c r="D39" s="51"/>
      <c r="E39" s="51"/>
      <c r="F39" s="51"/>
      <c r="G39" s="51"/>
      <c r="H39" s="51"/>
      <c r="I39" s="51"/>
      <c r="J39" s="51"/>
      <c r="K39" s="51"/>
      <c r="L39" s="86"/>
      <c r="M39" s="51"/>
      <c r="N39" s="86"/>
      <c r="O39" s="51"/>
      <c r="P39" s="51"/>
      <c r="Q39" s="51"/>
      <c r="R39" s="86"/>
    </row>
    <row r="40" spans="3:18">
      <c r="C40" s="51"/>
      <c r="D40" s="51"/>
      <c r="E40" s="51"/>
      <c r="F40" s="51"/>
      <c r="G40" s="51"/>
      <c r="H40" s="51"/>
      <c r="I40" s="51"/>
      <c r="J40" s="51"/>
      <c r="K40" s="51"/>
      <c r="L40" s="86"/>
      <c r="M40" s="51"/>
      <c r="N40" s="86"/>
      <c r="O40" s="51"/>
      <c r="P40" s="51"/>
      <c r="Q40" s="51"/>
      <c r="R40" s="86"/>
    </row>
    <row r="41" spans="3:18">
      <c r="C41" s="51"/>
      <c r="D41" s="51"/>
      <c r="E41" s="51"/>
      <c r="F41" s="51"/>
      <c r="G41" s="51"/>
      <c r="H41" s="51"/>
      <c r="I41" s="51"/>
      <c r="J41" s="51"/>
      <c r="K41" s="51"/>
      <c r="L41" s="86"/>
      <c r="M41" s="51"/>
      <c r="N41" s="86"/>
      <c r="O41" s="51"/>
      <c r="P41" s="51"/>
      <c r="Q41" s="51"/>
      <c r="R41" s="86"/>
    </row>
    <row r="42" spans="3:18">
      <c r="C42" s="51"/>
      <c r="D42" s="51"/>
      <c r="E42" s="51"/>
      <c r="F42" s="51"/>
      <c r="G42" s="51"/>
      <c r="H42" s="51"/>
      <c r="I42" s="51"/>
      <c r="J42" s="51"/>
      <c r="K42" s="51"/>
      <c r="L42" s="86"/>
      <c r="M42" s="51"/>
      <c r="N42" s="86"/>
      <c r="O42" s="51"/>
      <c r="P42" s="51"/>
      <c r="Q42" s="51"/>
      <c r="R42" s="86"/>
    </row>
    <row r="43" spans="3:18">
      <c r="C43" s="51"/>
      <c r="D43" s="51"/>
      <c r="E43" s="51"/>
      <c r="F43" s="51"/>
      <c r="G43" s="51"/>
      <c r="H43" s="51"/>
      <c r="I43" s="51"/>
      <c r="J43" s="51"/>
      <c r="K43" s="51"/>
      <c r="L43" s="86"/>
      <c r="M43" s="51"/>
      <c r="N43" s="86"/>
      <c r="O43" s="51"/>
      <c r="P43" s="51"/>
      <c r="Q43" s="51"/>
      <c r="R43" s="86"/>
    </row>
    <row r="44" spans="3:18">
      <c r="C44" s="51"/>
      <c r="D44" s="51"/>
      <c r="E44" s="51"/>
      <c r="F44" s="51"/>
      <c r="G44" s="51"/>
      <c r="H44" s="51"/>
      <c r="I44" s="51"/>
      <c r="J44" s="51"/>
      <c r="K44" s="51"/>
      <c r="L44" s="86"/>
      <c r="M44" s="51"/>
      <c r="N44" s="86"/>
      <c r="O44" s="51"/>
      <c r="P44" s="51"/>
      <c r="Q44" s="51"/>
      <c r="R44" s="86"/>
    </row>
    <row r="45" spans="3:18">
      <c r="C45" s="51"/>
      <c r="D45" s="51"/>
      <c r="E45" s="51"/>
      <c r="F45" s="51"/>
      <c r="G45" s="51"/>
      <c r="H45" s="51"/>
      <c r="I45" s="51"/>
      <c r="J45" s="51"/>
      <c r="K45" s="51"/>
      <c r="L45" s="86"/>
      <c r="M45" s="51"/>
      <c r="N45" s="86"/>
      <c r="O45" s="51"/>
      <c r="P45" s="51"/>
      <c r="Q45" s="51"/>
      <c r="R45" s="86"/>
    </row>
    <row r="46" spans="3:18">
      <c r="C46" s="51"/>
      <c r="D46" s="51"/>
      <c r="E46" s="51"/>
      <c r="F46" s="51"/>
      <c r="G46" s="51"/>
      <c r="H46" s="51"/>
      <c r="I46" s="51"/>
      <c r="J46" s="51"/>
      <c r="K46" s="51"/>
      <c r="L46" s="86"/>
      <c r="M46" s="51"/>
      <c r="N46" s="86"/>
      <c r="O46" s="51"/>
      <c r="P46" s="51"/>
      <c r="Q46" s="51"/>
      <c r="R46" s="86"/>
    </row>
    <row r="47" spans="3:18">
      <c r="C47" s="51"/>
      <c r="D47" s="51"/>
      <c r="E47" s="51"/>
      <c r="F47" s="51"/>
      <c r="G47" s="51"/>
      <c r="H47" s="51"/>
      <c r="I47" s="51"/>
      <c r="J47" s="51"/>
      <c r="K47" s="51"/>
      <c r="L47" s="86"/>
      <c r="M47" s="51"/>
      <c r="N47" s="86"/>
      <c r="O47" s="51"/>
      <c r="P47" s="51"/>
      <c r="Q47" s="51"/>
      <c r="R47" s="86"/>
    </row>
    <row r="48" spans="3:18">
      <c r="C48" s="51"/>
      <c r="D48" s="51"/>
      <c r="E48" s="51"/>
      <c r="F48" s="51"/>
      <c r="G48" s="51"/>
      <c r="H48" s="51"/>
      <c r="I48" s="51"/>
      <c r="J48" s="51"/>
      <c r="K48" s="51"/>
      <c r="L48" s="86"/>
      <c r="M48" s="51"/>
      <c r="N48" s="86"/>
      <c r="O48" s="51"/>
      <c r="P48" s="51"/>
      <c r="Q48" s="51"/>
      <c r="R48" s="86"/>
    </row>
    <row r="49" spans="3:18">
      <c r="C49" s="51"/>
      <c r="D49" s="51"/>
      <c r="E49" s="51"/>
      <c r="F49" s="51"/>
      <c r="G49" s="51"/>
      <c r="H49" s="51"/>
      <c r="I49" s="51"/>
      <c r="J49" s="51"/>
      <c r="K49" s="51"/>
      <c r="L49" s="86"/>
      <c r="M49" s="51"/>
      <c r="N49" s="86"/>
      <c r="O49" s="51"/>
      <c r="P49" s="51"/>
      <c r="Q49" s="51"/>
      <c r="R49" s="86"/>
    </row>
    <row r="50" spans="3:18">
      <c r="C50" s="51"/>
      <c r="D50" s="51"/>
      <c r="E50" s="51"/>
      <c r="F50" s="51"/>
      <c r="G50" s="51"/>
      <c r="H50" s="51"/>
      <c r="I50" s="51"/>
      <c r="J50" s="51"/>
      <c r="K50" s="51"/>
      <c r="L50" s="86"/>
      <c r="M50" s="51"/>
      <c r="N50" s="86"/>
      <c r="O50" s="51"/>
      <c r="P50" s="51"/>
      <c r="Q50" s="51"/>
      <c r="R50" s="86"/>
    </row>
    <row r="51" spans="3:18">
      <c r="C51" s="51"/>
      <c r="D51" s="51"/>
      <c r="E51" s="51"/>
      <c r="F51" s="51"/>
      <c r="G51" s="51"/>
      <c r="H51" s="51"/>
      <c r="I51" s="51"/>
      <c r="J51" s="51"/>
      <c r="K51" s="51"/>
      <c r="L51" s="86"/>
      <c r="M51" s="51"/>
      <c r="N51" s="86"/>
      <c r="O51" s="51"/>
      <c r="P51" s="51"/>
      <c r="Q51" s="51"/>
      <c r="R51" s="86"/>
    </row>
    <row r="52" spans="3:18">
      <c r="C52" s="51"/>
      <c r="D52" s="51"/>
      <c r="E52" s="51"/>
      <c r="F52" s="51"/>
      <c r="G52" s="51"/>
      <c r="H52" s="51"/>
      <c r="I52" s="51"/>
      <c r="J52" s="51"/>
      <c r="K52" s="51"/>
      <c r="L52" s="86"/>
      <c r="M52" s="51"/>
      <c r="N52" s="86"/>
      <c r="O52" s="51"/>
      <c r="P52" s="51"/>
      <c r="Q52" s="51"/>
      <c r="R52" s="86"/>
    </row>
  </sheetData>
  <sheetProtection password="DE7F" sheet="1" objects="1" scenarios="1"/>
  <protectedRanges>
    <protectedRange password="CC0A" sqref="I21 I39:L45 M30:R30 M36:R36 H30:H36 K21:L34 I22:J34" name="Rango1"/>
  </protectedRanges>
  <dataConsolidate/>
  <mergeCells count="1">
    <mergeCell ref="I34:L34"/>
  </mergeCells>
  <dataValidations count="2">
    <dataValidation type="date" allowBlank="1" showInputMessage="1" showErrorMessage="1" errorTitle="Error de fechas de imputación." error="El periodo de imputación debe oscilar entre el 01/01/2025 y 31/12/2025." sqref="M2:N18">
      <formula1>45658</formula1>
      <formula2>46022</formula2>
    </dataValidation>
    <dataValidation type="decimal" allowBlank="1" showInputMessage="1" showErrorMessage="1" errorTitle="Error de formato" error="La jornada debe oscilar entre 0 y 100." sqref="L2:L18">
      <formula1>0</formula1>
      <formula2>100</formula2>
    </dataValidation>
  </dataValidations>
  <printOptions horizontalCentered="1" verticalCentered="1"/>
  <pageMargins left="0.31496062992125984" right="0.31496062992125984" top="0" bottom="0" header="0" footer="0"/>
  <pageSetup paperSize="9" scale="37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BECU!$A$8:$A$11</xm:f>
          </x14:formula1>
          <xm:sqref>I2:I18</xm:sqref>
        </x14:dataValidation>
        <x14:dataValidation type="list" allowBlank="1" showInputMessage="1" showErrorMessage="1" promptTitle="Complemento Coordinación" prompt="Según el artículo 10,1e) de la convocatoria, solo será admisible la figura de un coordinador por proyecto y, en todo caso, para proyectos que atiendan al menos a 100 personas.">
          <x14:formula1>
            <xm:f>BECU!$K$12</xm:f>
          </x14:formula1>
          <xm:sqref>K2:K18</xm:sqref>
        </x14:dataValidation>
        <x14:dataValidation type="list" allowBlank="1" showInputMessage="1" showErrorMessage="1">
          <x14:formula1>
            <xm:f>Tablas!$E$2:$E$3</xm:f>
          </x14:formula1>
          <xm:sqref>F2:F18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"/>
  <sheetViews>
    <sheetView workbookViewId="0"/>
  </sheetViews>
  <sheetFormatPr baseColWidth="10" defaultColWidth="11.42578125" defaultRowHeight="15"/>
  <cols>
    <col min="1" max="1" width="12.7109375" style="79" customWidth="1"/>
    <col min="2" max="2" width="11.140625" style="85" bestFit="1" customWidth="1"/>
    <col min="3" max="3" width="2.28515625" style="85" bestFit="1" customWidth="1"/>
    <col min="4" max="4" width="14.5703125" style="85" customWidth="1"/>
    <col min="5" max="5" width="6.42578125" style="85" bestFit="1" customWidth="1"/>
    <col min="6" max="6" width="46.28515625" style="79" customWidth="1"/>
    <col min="7" max="7" width="44.42578125" style="79" customWidth="1"/>
    <col min="8" max="8" width="27.85546875" style="79" customWidth="1"/>
    <col min="9" max="9" width="21.28515625" style="89" customWidth="1"/>
    <col min="10" max="10" width="23.85546875" style="79" customWidth="1"/>
    <col min="11" max="11" width="11.85546875" style="89" customWidth="1"/>
    <col min="12" max="12" width="14" style="79" customWidth="1"/>
    <col min="13" max="13" width="18.42578125" style="79" customWidth="1"/>
    <col min="14" max="14" width="14.85546875" style="79" bestFit="1" customWidth="1"/>
    <col min="15" max="15" width="13.140625" style="79" customWidth="1"/>
    <col min="16" max="16" width="8.5703125" style="79" customWidth="1"/>
    <col min="17" max="17" width="8.140625" style="79" customWidth="1"/>
    <col min="18" max="18" width="10.7109375" style="79" customWidth="1"/>
    <col min="19" max="19" width="11" style="79" customWidth="1"/>
    <col min="20" max="20" width="11.7109375" style="79" customWidth="1"/>
    <col min="21" max="21" width="11.140625" style="79" customWidth="1"/>
    <col min="22" max="22" width="10.5703125" style="79" customWidth="1"/>
    <col min="23" max="23" width="14.85546875" style="79" customWidth="1"/>
    <col min="24" max="16384" width="11.42578125" style="79"/>
  </cols>
  <sheetData>
    <row r="1" spans="2:5" ht="33.75">
      <c r="B1" s="81" t="s">
        <v>46</v>
      </c>
      <c r="C1" s="82"/>
      <c r="D1" s="83"/>
      <c r="E1" s="88" t="s">
        <v>49</v>
      </c>
    </row>
    <row r="2" spans="2:5">
      <c r="B2" s="80">
        <v>28</v>
      </c>
      <c r="C2" s="80">
        <v>2</v>
      </c>
      <c r="D2" s="84"/>
      <c r="E2" s="80" t="s">
        <v>50</v>
      </c>
    </row>
    <row r="3" spans="2:5">
      <c r="B3" s="80">
        <v>29</v>
      </c>
      <c r="C3" s="80">
        <v>1</v>
      </c>
      <c r="D3" s="84"/>
      <c r="E3" s="80" t="s">
        <v>51</v>
      </c>
    </row>
    <row r="4" spans="2:5">
      <c r="B4" s="80">
        <v>30</v>
      </c>
      <c r="C4" s="80">
        <v>0</v>
      </c>
      <c r="D4" s="84"/>
      <c r="E4" s="80"/>
    </row>
    <row r="5" spans="2:5">
      <c r="B5" s="80">
        <v>31</v>
      </c>
      <c r="C5" s="80">
        <v>-1</v>
      </c>
      <c r="D5" s="84"/>
      <c r="E5" s="80"/>
    </row>
  </sheetData>
  <sheetProtection password="DE7F" sheet="1" objects="1" scenarios="1"/>
  <dataConsolidate/>
  <printOptions horizontalCentered="1" verticalCentered="1"/>
  <pageMargins left="0.31496062992125984" right="0.31496062992125984" top="0" bottom="0" header="0" footer="0"/>
  <pageSetup paperSize="9" scale="3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BECU</vt:lpstr>
      <vt:lpstr>Cálculo costes</vt:lpstr>
      <vt:lpstr>Tablas</vt:lpstr>
      <vt:lpstr>'Cálculo costes'!Área_de_impresión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VENTURA PERIS, RAMON</cp:lastModifiedBy>
  <cp:lastPrinted>2020-02-03T19:16:39Z</cp:lastPrinted>
  <dcterms:created xsi:type="dcterms:W3CDTF">2019-02-22T17:47:46Z</dcterms:created>
  <dcterms:modified xsi:type="dcterms:W3CDTF">2025-10-02T12:33:13Z</dcterms:modified>
</cp:coreProperties>
</file>